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epakpunjabi/Desktop/"/>
    </mc:Choice>
  </mc:AlternateContent>
  <bookViews>
    <workbookView xWindow="1460" yWindow="460" windowWidth="11680" windowHeight="14240" tabRatio="933"/>
  </bookViews>
  <sheets>
    <sheet name="AUS Operating" sheetId="21" r:id="rId1"/>
    <sheet name="President" sheetId="26" r:id="rId2"/>
    <sheet name="VP Finance" sheetId="22" r:id="rId3"/>
    <sheet name="VP External" sheetId="37" r:id="rId4"/>
    <sheet name="VP Academic" sheetId="23" r:id="rId5"/>
    <sheet name="VP Internal" sheetId="25" r:id="rId6"/>
    <sheet name="VP Communications" sheetId="1" r:id="rId7"/>
    <sheet name="VP Social" sheetId="32" r:id="rId8"/>
    <sheet name="Office Expenses" sheetId="33" r:id="rId9"/>
    <sheet name="Summer Spending(for breakdown)" sheetId="35" r:id="rId10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2" l="1"/>
  <c r="B26" i="23"/>
  <c r="B34" i="21"/>
  <c r="B37" i="21"/>
  <c r="B44" i="21"/>
  <c r="B48" i="21"/>
  <c r="B47" i="21"/>
  <c r="B38" i="25"/>
  <c r="B13" i="37"/>
  <c r="B18" i="21"/>
  <c r="B16" i="21"/>
  <c r="B14" i="21"/>
  <c r="B34" i="1"/>
  <c r="B49" i="21"/>
  <c r="B18" i="22"/>
  <c r="B26" i="22"/>
  <c r="B45" i="21"/>
  <c r="B36" i="25"/>
  <c r="B46" i="21"/>
  <c r="B37" i="32"/>
  <c r="B50" i="21"/>
  <c r="B20" i="33"/>
  <c r="B23" i="33"/>
  <c r="B25" i="33"/>
  <c r="B54" i="21"/>
  <c r="B55" i="21"/>
  <c r="B58" i="21"/>
  <c r="B16" i="32"/>
  <c r="B20" i="21"/>
  <c r="B27" i="21"/>
  <c r="B60" i="21"/>
  <c r="B24" i="37"/>
  <c r="B26" i="37"/>
  <c r="B47" i="26"/>
  <c r="B10" i="26"/>
  <c r="B49" i="26"/>
  <c r="B23" i="35"/>
  <c r="A21" i="35"/>
  <c r="B62" i="21"/>
  <c r="C16" i="32"/>
  <c r="C37" i="32"/>
  <c r="C39" i="32"/>
  <c r="D37" i="32"/>
  <c r="C16" i="1"/>
  <c r="C34" i="1"/>
  <c r="C36" i="1"/>
  <c r="B16" i="1"/>
  <c r="B36" i="1"/>
  <c r="D34" i="1"/>
  <c r="D8" i="1"/>
  <c r="D9" i="1"/>
  <c r="D10" i="1"/>
  <c r="D11" i="1"/>
  <c r="D12" i="1"/>
  <c r="D13" i="1"/>
  <c r="D14" i="1"/>
  <c r="D15" i="1"/>
  <c r="D16" i="1"/>
  <c r="C16" i="25"/>
  <c r="C36" i="25"/>
  <c r="C38" i="25"/>
  <c r="B16" i="25"/>
  <c r="D36" i="25"/>
  <c r="D16" i="25"/>
  <c r="C24" i="23"/>
  <c r="C26" i="23"/>
  <c r="B24" i="23"/>
  <c r="D24" i="23"/>
  <c r="B27" i="33"/>
  <c r="C26" i="22"/>
  <c r="C12" i="22"/>
  <c r="C28" i="22"/>
  <c r="B12" i="22"/>
  <c r="B28" i="22"/>
  <c r="D11" i="22"/>
  <c r="D10" i="22"/>
  <c r="D9" i="22"/>
  <c r="D12" i="22"/>
  <c r="D26" i="22"/>
</calcChain>
</file>

<file path=xl/sharedStrings.xml><?xml version="1.0" encoding="utf-8"?>
<sst xmlns="http://schemas.openxmlformats.org/spreadsheetml/2006/main" count="474" uniqueCount="287">
  <si>
    <t>AUSB</t>
  </si>
  <si>
    <t>Arts Undergraduate Society</t>
  </si>
  <si>
    <t>AUS Office Expenses</t>
  </si>
  <si>
    <t>Revenue</t>
  </si>
  <si>
    <t>Description</t>
  </si>
  <si>
    <t>Projected</t>
  </si>
  <si>
    <t>Actual</t>
  </si>
  <si>
    <t>Variance</t>
  </si>
  <si>
    <t>Actual Notes</t>
  </si>
  <si>
    <t>Total Revenue</t>
  </si>
  <si>
    <t>Expenses</t>
  </si>
  <si>
    <t>Total Expenses</t>
  </si>
  <si>
    <t>Working Surplus / Deficit</t>
  </si>
  <si>
    <t>President</t>
  </si>
  <si>
    <t>Table Booking Revenue</t>
  </si>
  <si>
    <t>Locker Rentals</t>
  </si>
  <si>
    <t>Copienova Expenses</t>
  </si>
  <si>
    <t>Provide Support Chatline</t>
  </si>
  <si>
    <t>Work Your BA</t>
  </si>
  <si>
    <t>Insurance</t>
  </si>
  <si>
    <t>Exec Retreat</t>
  </si>
  <si>
    <t>Legal Fees</t>
  </si>
  <si>
    <t>Thank You Cards</t>
  </si>
  <si>
    <t>Locker Deposit Returns</t>
  </si>
  <si>
    <t>Elections</t>
  </si>
  <si>
    <t>Election Software</t>
  </si>
  <si>
    <t>Reimbursements for Candidates</t>
  </si>
  <si>
    <t>CRO Stipend</t>
  </si>
  <si>
    <t>DRO Stipends</t>
  </si>
  <si>
    <t>Transition Day</t>
  </si>
  <si>
    <t>Food and materials</t>
  </si>
  <si>
    <t xml:space="preserve">VP ACADEMIC </t>
  </si>
  <si>
    <t>Essay Centre Grant</t>
    <phoneticPr fontId="0" type="noConversion"/>
  </si>
  <si>
    <t>Teaching Awards &amp; Reception</t>
  </si>
  <si>
    <t>AIO Undergraduate Research Event</t>
  </si>
  <si>
    <t>Arts Undergraduate Research Symposium</t>
  </si>
  <si>
    <t>Committee Refreshments</t>
  </si>
  <si>
    <t>Miscallaneous Expenses</t>
    <phoneticPr fontId="0" type="noConversion"/>
  </si>
  <si>
    <t>Lounge Bookings (External Groups)</t>
  </si>
  <si>
    <t>General</t>
  </si>
  <si>
    <t>AUS Promotional Items</t>
  </si>
  <si>
    <t>Activities Night</t>
  </si>
  <si>
    <t xml:space="preserve">Lounge </t>
  </si>
  <si>
    <t>Liquor Permits</t>
  </si>
  <si>
    <t>Events</t>
  </si>
  <si>
    <t>Departmental Orientation</t>
  </si>
  <si>
    <t>AUS Holiday Party</t>
  </si>
  <si>
    <t>AUS Awards</t>
  </si>
  <si>
    <t>Committees</t>
  </si>
  <si>
    <t>FEARC Allocation</t>
  </si>
  <si>
    <t>AUSEC Allocation</t>
  </si>
  <si>
    <t>Based on last year</t>
  </si>
  <si>
    <t>Equity Allocation</t>
  </si>
  <si>
    <t>Graduate and Professional Schools Fair Revenue</t>
  </si>
  <si>
    <t>Prep101</t>
  </si>
  <si>
    <t>The Princeton Review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</si>
  <si>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</si>
  <si>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</si>
  <si>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</si>
  <si>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 (embrACE volunteer week, food, promotional costs, transport, venue booking)</t>
  </si>
  <si>
    <t>Careers Portfolio</t>
  </si>
  <si>
    <t>Various events throughout the year (speaker series, food, wine &amp; cheese, promotional costs, venue booking…)</t>
  </si>
  <si>
    <t xml:space="preserve">Community Engagaement </t>
  </si>
  <si>
    <t xml:space="preserve">AUS Vice-President External </t>
  </si>
  <si>
    <t>Webmaster Stipend</t>
  </si>
  <si>
    <t>Translator Stipend</t>
  </si>
  <si>
    <t>Francophone Commission</t>
  </si>
  <si>
    <t>Marketing Committee</t>
  </si>
  <si>
    <t>VP Finance Portfolio</t>
  </si>
  <si>
    <t>Auditing costs (Fuller-Landau)</t>
  </si>
  <si>
    <t xml:space="preserve">Quickbooks license </t>
  </si>
  <si>
    <t>Banking fees</t>
  </si>
  <si>
    <t>Based on 2013-2014 costs</t>
  </si>
  <si>
    <t>AUIF catering</t>
  </si>
  <si>
    <t>1000 laser printer cheques</t>
  </si>
  <si>
    <t>Incidental expenses</t>
  </si>
  <si>
    <t>Stop orders on cheques, taxi fares, mailing, HDMI/USB cord, etc</t>
  </si>
  <si>
    <t xml:space="preserve">President </t>
  </si>
  <si>
    <t>Table bookings + locker rentals</t>
  </si>
  <si>
    <t>VP Finance</t>
  </si>
  <si>
    <t>VP Internal</t>
  </si>
  <si>
    <t>Lounge bookings</t>
  </si>
  <si>
    <t>VP Academic</t>
  </si>
  <si>
    <t>VP External</t>
  </si>
  <si>
    <t>VP Communications</t>
  </si>
  <si>
    <t>Departmental Association Allocations</t>
  </si>
  <si>
    <t>VP Social</t>
  </si>
  <si>
    <t>See attached budget.</t>
  </si>
  <si>
    <t>General office/operating expenses</t>
  </si>
  <si>
    <t>Grad Ball Loss</t>
  </si>
  <si>
    <t xml:space="preserve">Reading Group </t>
  </si>
  <si>
    <t>Food for FMC meetings</t>
  </si>
  <si>
    <t>Frosh Expenses</t>
  </si>
  <si>
    <t>VP External: Sponsorships</t>
  </si>
  <si>
    <t>16.67*8 + 206.96*8</t>
  </si>
  <si>
    <t>FMC meets biweekly</t>
  </si>
  <si>
    <t>GIC Interest Revenue</t>
  </si>
  <si>
    <t xml:space="preserve">SNAX Rent </t>
  </si>
  <si>
    <t>AUS Annual Budget</t>
  </si>
  <si>
    <t>Student Fees - Fall</t>
  </si>
  <si>
    <t>Student Fees - Winter</t>
  </si>
  <si>
    <t>Earmarked for departments for the year. Fall + Projected allocations for Winter</t>
  </si>
  <si>
    <t>FMC Supplementary Fund</t>
  </si>
  <si>
    <t>FMC Special Projects Fund</t>
  </si>
  <si>
    <t>FMC Journal Fund</t>
  </si>
  <si>
    <t>Open to all journals, but preference given to AUS affiliated journals. Can fund up to 75 copies except in rare circumstances</t>
  </si>
  <si>
    <t>Open to departments and interfaculty associations only</t>
  </si>
  <si>
    <t>Open to any group on campus</t>
  </si>
  <si>
    <t>Xerox printing/copying charges</t>
  </si>
  <si>
    <t>We seem to accrue about $250 per quarter</t>
  </si>
  <si>
    <t xml:space="preserve">Projection based on last year's expenses. </t>
  </si>
  <si>
    <t>AUTS Expenses</t>
  </si>
  <si>
    <t>We had a $1,000 credit balance on Staples; Used up $800 on tables and office supplies</t>
  </si>
  <si>
    <t>AUTS arranges plays that usually break even</t>
  </si>
  <si>
    <t>Council Chair and Secondary Speaker Stipends</t>
  </si>
  <si>
    <t>eg. Business cards, Council Placards, Signs for Arts Lounge</t>
  </si>
  <si>
    <t>Unchanged from last year</t>
  </si>
  <si>
    <t>Work Your BA Coords Stipends</t>
  </si>
  <si>
    <t>Annual expense aproximated in fall. To be renegotiated in January</t>
  </si>
  <si>
    <t xml:space="preserve"> Depends on # of election periods</t>
  </si>
  <si>
    <t>Secretary General</t>
  </si>
  <si>
    <t>New position created this year to oversee AUS accountability and HR. Salary breakdown is $250 fixed and up to $200 based on performance (because it is a new position, exact workload is not yet known)</t>
  </si>
  <si>
    <t>Check No.</t>
  </si>
  <si>
    <t>Amount</t>
  </si>
  <si>
    <t>Vendor Name</t>
  </si>
  <si>
    <t>Date of Check</t>
  </si>
  <si>
    <t>Memo- Details</t>
  </si>
  <si>
    <t>Class</t>
  </si>
  <si>
    <t>Notes</t>
  </si>
  <si>
    <t>McGill University</t>
  </si>
  <si>
    <t>AUS Operating</t>
  </si>
  <si>
    <t>Copie Nova</t>
  </si>
  <si>
    <t>Willis Daellenbach</t>
  </si>
  <si>
    <t>Mirza Shakir</t>
  </si>
  <si>
    <t>Quickbooks online charges</t>
  </si>
  <si>
    <t>Xerox Canada</t>
  </si>
  <si>
    <t xml:space="preserve">Phone &amp; Long distance </t>
  </si>
  <si>
    <t xml:space="preserve">Office supplies </t>
  </si>
  <si>
    <t>Peer Tutoring Grant</t>
    <phoneticPr fontId="0" type="noConversion"/>
  </si>
  <si>
    <t>AUS Internal Expenses</t>
  </si>
  <si>
    <t>Office Supplies</t>
  </si>
  <si>
    <t>Presidents/Finance  Roundtable</t>
  </si>
  <si>
    <t>Liquor permits for AUS, departmental associations, and BDA</t>
  </si>
  <si>
    <t>Still to be decided</t>
  </si>
  <si>
    <t xml:space="preserve">MailChimp Subscription </t>
  </si>
  <si>
    <t>3 coords x $400</t>
  </si>
  <si>
    <t>Graphic Designer</t>
  </si>
  <si>
    <t>Website subscription renewal</t>
  </si>
  <si>
    <t>Adobe Subcscriptions</t>
  </si>
  <si>
    <t xml:space="preserve">Fine Arts Council </t>
  </si>
  <si>
    <t>AUS VP Communications</t>
  </si>
  <si>
    <t>Business Activities Rental goes up each year</t>
  </si>
  <si>
    <t>Arts Attack</t>
  </si>
  <si>
    <t>AUS VP Social</t>
  </si>
  <si>
    <t>BDA Revenues</t>
  </si>
  <si>
    <t>BDA Expenses</t>
  </si>
  <si>
    <t>OctoberAUS</t>
  </si>
  <si>
    <t>StacheDash</t>
  </si>
  <si>
    <t>BDA Loss</t>
  </si>
  <si>
    <t>Allocations</t>
  </si>
  <si>
    <t>Program Expenses</t>
  </si>
  <si>
    <t>Portfolios</t>
  </si>
  <si>
    <t>Business Activities &amp; Operating</t>
  </si>
  <si>
    <t>Minerva Trust Fund (Student Fees)</t>
  </si>
  <si>
    <t>Portfolio Income</t>
  </si>
  <si>
    <t>GIC Savings Income</t>
  </si>
  <si>
    <t>See Frosh budget; Projected $5,000-6,000 in profits</t>
  </si>
  <si>
    <t>Printer, office supplies, phone and line rental payments to McGill, sales taxes paid</t>
  </si>
  <si>
    <t>Arts Rep Allocation</t>
  </si>
  <si>
    <t>SNAX Store</t>
  </si>
  <si>
    <t>SNAX Revenues</t>
  </si>
  <si>
    <t xml:space="preserve">SNAX Expenses </t>
  </si>
  <si>
    <t>Program Revenues(mostly in Social)</t>
  </si>
  <si>
    <t>See Social budget</t>
  </si>
  <si>
    <t>AUTS Fees - Fall+Winter</t>
  </si>
  <si>
    <t>Arts Improvement Fund Allocation Fees</t>
  </si>
  <si>
    <t>Received till now</t>
  </si>
  <si>
    <t xml:space="preserve">RESERVE FUND </t>
  </si>
  <si>
    <t>All of projected surplus goes to the reserve fund (5% of the base student fees)</t>
  </si>
  <si>
    <t>Grad Fair + Prep101, Princeton Review and Gradesavers</t>
  </si>
  <si>
    <t>BDA loss put separately on the first page of budget</t>
  </si>
  <si>
    <t>Assumption: No change</t>
  </si>
  <si>
    <t>may 10th 2016</t>
  </si>
  <si>
    <t>website fees 2015-206</t>
  </si>
  <si>
    <t>May 24th 2016</t>
  </si>
  <si>
    <t>Order #41742</t>
  </si>
  <si>
    <t>Printing Costs/Invoice</t>
  </si>
  <si>
    <t>May 27th 2016</t>
  </si>
  <si>
    <t>Remaining payment on invoice #25014, order #41742, Cheque #892</t>
  </si>
  <si>
    <t>Mailing charges invoice # S3887043</t>
  </si>
  <si>
    <t>Staples</t>
  </si>
  <si>
    <t>Credit charge on purchases made - Office Supplies</t>
  </si>
  <si>
    <t>invoice # LR7018216</t>
  </si>
  <si>
    <t xml:space="preserve">Order #41654 </t>
  </si>
  <si>
    <t>June 3rd 2016</t>
  </si>
  <si>
    <t>Service Charge invoice # F49222721</t>
  </si>
  <si>
    <t>Grant Whitham</t>
  </si>
  <si>
    <t>June 6th 2016</t>
  </si>
  <si>
    <t xml:space="preserve">VP Finance </t>
  </si>
  <si>
    <t>e transfer</t>
  </si>
  <si>
    <t>June 13th 2016</t>
  </si>
  <si>
    <t>I drive and quickbooks online montly fees confirmation # 6791</t>
  </si>
  <si>
    <t>Copie nova order #41827</t>
  </si>
  <si>
    <t xml:space="preserve">June 22nd 2016 </t>
  </si>
  <si>
    <t>Copie nova invoice</t>
  </si>
  <si>
    <t xml:space="preserve">McGill Univeristy </t>
  </si>
  <si>
    <t>Aug 1st 2016</t>
  </si>
  <si>
    <t>Lan Jack Charge</t>
  </si>
  <si>
    <t xml:space="preserve">AUS Operating </t>
  </si>
  <si>
    <t xml:space="preserve">Copie Nova </t>
  </si>
  <si>
    <t>11/17; booklets; order #41854</t>
  </si>
  <si>
    <t xml:space="preserve">McGill University </t>
  </si>
  <si>
    <t xml:space="preserve">Aug 1st 2016 </t>
  </si>
  <si>
    <t>Equipment charges</t>
  </si>
  <si>
    <t>McGill University (Department of English)</t>
  </si>
  <si>
    <t>Deposit for booking Peel 3475, Room 101</t>
  </si>
  <si>
    <t>vp Internal</t>
  </si>
  <si>
    <t xml:space="preserve">Total </t>
  </si>
  <si>
    <t>Frosh Revenues*</t>
  </si>
  <si>
    <t>Bookings by non-AUS groups cost $10 per table; stored on PayPal</t>
  </si>
  <si>
    <t>Number based on $40 per council, $50 per GA</t>
  </si>
  <si>
    <t>Based on last years numbers</t>
  </si>
  <si>
    <t>One fewer coordinator</t>
  </si>
  <si>
    <t>One fewer DRO from last year</t>
  </si>
  <si>
    <t>$200 less than last years reserve for alumni mixer, budgeted for 1-2 per semester</t>
  </si>
  <si>
    <t>Based on 2013-2014 numbers</t>
  </si>
  <si>
    <t>Unchanged</t>
  </si>
  <si>
    <t xml:space="preserve">About 12K less than last year - due to fewer days taken </t>
  </si>
  <si>
    <t>AUSPC</t>
  </si>
  <si>
    <t>Course Pack Alternative Project Stipend</t>
  </si>
  <si>
    <t>Prof Talks</t>
  </si>
  <si>
    <t xml:space="preserve">$1,000 total for stipends, $1,300 for promotional material and food at the </t>
  </si>
  <si>
    <t>Covers fees for registering copyright and assisting in finding ways to reduce costs for departments</t>
  </si>
  <si>
    <t>Covers liquor permit as well as refreshments for ~40 ppl</t>
  </si>
  <si>
    <t>Covers food and promotional expenses</t>
  </si>
  <si>
    <t>Covers the stipend for (a) student(s) to help track down the free components making up course packs for the winter semester</t>
  </si>
  <si>
    <t>Expecting majority of this to go to DART, some to AAC</t>
  </si>
  <si>
    <t>$100 for 4 groups to meet and discuss selected topics</t>
  </si>
  <si>
    <t>AUS/OASIS Departmental Fair in SSMU</t>
  </si>
  <si>
    <t>Paid for set-up with OASIS</t>
  </si>
  <si>
    <t>Timbits, Pizza, Drinks (Deepak could you possibly find out how much the pizza was)</t>
  </si>
  <si>
    <t xml:space="preserve">Smaller events (BDA, Gerts, Colab with VP Social) 1st semester + 1 big event with SUS 2nd semester. Hopefully with profit. </t>
  </si>
  <si>
    <t>Event of their choosing, $150 more, many more initiatives, reallocated from FEARC flyers above</t>
  </si>
  <si>
    <t>based on last year</t>
  </si>
  <si>
    <t>Copie Nova for Orientation Week, AUS Promo throughout the year</t>
  </si>
  <si>
    <t>Deposit for SSMU Activities Night, $20 less than last year</t>
  </si>
  <si>
    <t>Two roundtables, based on last year, Maria projected $100, but actual was $200, so I thought it was best to go with $200</t>
  </si>
  <si>
    <t>Getting the remaining furniture to complete the new set</t>
  </si>
  <si>
    <t>MeWeAll</t>
  </si>
  <si>
    <t>Media Team</t>
  </si>
  <si>
    <t>Photography equipment</t>
  </si>
  <si>
    <t xml:space="preserve">Handbook/Agendas (1750) </t>
  </si>
  <si>
    <t>1 coord x $250 + 5 full year photographers x $100 + 1 half year photographer x $50; 1 for photographer</t>
  </si>
  <si>
    <t>1 coord x $750 for the year</t>
  </si>
  <si>
    <t>EPIC Fall Semester</t>
  </si>
  <si>
    <t>EPIC Winter Semester</t>
  </si>
  <si>
    <t xml:space="preserve">$4 cheaper than last year </t>
  </si>
  <si>
    <t xml:space="preserve">Exec Hoodies </t>
  </si>
  <si>
    <t>October 29th 2016</t>
  </si>
  <si>
    <t>Executive Assistants</t>
  </si>
  <si>
    <t xml:space="preserve">Wage based compensation - just an estimate </t>
  </si>
  <si>
    <t xml:space="preserve">Based on last years' numbers </t>
  </si>
  <si>
    <t xml:space="preserve">Based on last years numbers - loss projected for the moment </t>
  </si>
  <si>
    <t>Holly Hilts</t>
  </si>
  <si>
    <t>Stipend - Completion of contract - payroll</t>
  </si>
  <si>
    <t>AUS Operating: VP Finance</t>
  </si>
  <si>
    <t>McGill University-</t>
  </si>
  <si>
    <t>Voice equip Aug &amp; Long Distance Jul</t>
  </si>
  <si>
    <t>Lan Jack Charge 16th July - 15th Aug</t>
  </si>
  <si>
    <t xml:space="preserve">Xerox Workcenter rental + Printer purchase </t>
  </si>
  <si>
    <t xml:space="preserve">4 payments per year </t>
  </si>
  <si>
    <t xml:space="preserve">Projection based on this year's fall cheque </t>
  </si>
  <si>
    <t>$10.75 per hour is the work study pay, $0.75 of which comes out of the AUS budget</t>
  </si>
  <si>
    <t>Conservative estimate</t>
  </si>
  <si>
    <t>We allocate all of what we get so no surplus or deficit</t>
  </si>
  <si>
    <t xml:space="preserve">Actual allocation received </t>
  </si>
  <si>
    <t>Deputy Secretary Genera;</t>
  </si>
  <si>
    <t>Staff Mixers</t>
  </si>
  <si>
    <t>Leacock's</t>
  </si>
  <si>
    <t>Café Campus</t>
  </si>
  <si>
    <t>Handbook Coordinator Stipends</t>
  </si>
  <si>
    <t xml:space="preserve">Fall/Winter bookkeeper Stipend </t>
  </si>
  <si>
    <t xml:space="preserve">Summer 2016 Bookkeeper </t>
  </si>
  <si>
    <t>Work Study payments (75 cents a hour)</t>
  </si>
  <si>
    <t xml:space="preserve">Interest from locked Non-redeemable GIC + 2*1 year redeemables </t>
  </si>
  <si>
    <t>$4,200 for fall, $5,800 for winter, will be more strict this year</t>
  </si>
  <si>
    <t xml:space="preserve">Taxes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</si>
</sst>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Unicode MS"/>
      <family val="2"/>
    </font>
    <font>
      <sz val="11"/>
      <name val="Calibri"/>
      <family val="2"/>
      <charset val="178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00"/>
      <name val="Arial"/>
    </font>
    <font>
      <sz val="12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6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10" fillId="0" borderId="0" xfId="0" applyFont="1"/>
    <xf numFmtId="0" fontId="10" fillId="3" borderId="0" xfId="0" applyFont="1" applyFill="1"/>
    <xf numFmtId="0" fontId="0" fillId="5" borderId="1" xfId="0" applyFont="1" applyFill="1" applyBorder="1"/>
    <xf numFmtId="0" fontId="0" fillId="0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15" fontId="0" fillId="3" borderId="0" xfId="0" applyNumberFormat="1" applyFill="1"/>
    <xf numFmtId="0" fontId="8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3" borderId="0" xfId="0" applyNumberFormat="1" applyFill="1"/>
    <xf numFmtId="2" fontId="0" fillId="0" borderId="0" xfId="0" applyNumberFormat="1"/>
    <xf numFmtId="2" fontId="3" fillId="3" borderId="1" xfId="0" applyNumberFormat="1" applyFont="1" applyFill="1" applyBorder="1"/>
    <xf numFmtId="6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4" fontId="9" fillId="5" borderId="1" xfId="1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6" fontId="9" fillId="5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0" fillId="5" borderId="1" xfId="0" applyFont="1" applyFill="1" applyBorder="1"/>
    <xf numFmtId="44" fontId="8" fillId="5" borderId="1" xfId="1" applyFont="1" applyFill="1" applyBorder="1"/>
    <xf numFmtId="0" fontId="10" fillId="0" borderId="1" xfId="0" applyFont="1" applyBorder="1"/>
    <xf numFmtId="164" fontId="7" fillId="0" borderId="1" xfId="0" applyNumberFormat="1" applyFont="1" applyBorder="1"/>
    <xf numFmtId="0" fontId="10" fillId="0" borderId="1" xfId="0" applyFont="1" applyFill="1" applyBorder="1"/>
    <xf numFmtId="44" fontId="8" fillId="0" borderId="1" xfId="1" applyFont="1" applyBorder="1"/>
    <xf numFmtId="0" fontId="3" fillId="0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164" fontId="8" fillId="5" borderId="1" xfId="1" applyNumberFormat="1" applyFont="1" applyFill="1" applyBorder="1"/>
    <xf numFmtId="44" fontId="8" fillId="4" borderId="1" xfId="1" applyFont="1" applyFill="1" applyBorder="1"/>
    <xf numFmtId="0" fontId="10" fillId="4" borderId="1" xfId="0" applyFont="1" applyFill="1" applyBorder="1"/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7" fillId="0" borderId="1" xfId="0" applyFont="1" applyBorder="1"/>
    <xf numFmtId="44" fontId="1" fillId="0" borderId="1" xfId="2" applyFont="1" applyBorder="1"/>
    <xf numFmtId="17" fontId="0" fillId="3" borderId="0" xfId="0" applyNumberFormat="1" applyFill="1"/>
    <xf numFmtId="0" fontId="13" fillId="0" borderId="0" xfId="0" applyFont="1"/>
    <xf numFmtId="0" fontId="13" fillId="0" borderId="1" xfId="0" applyFont="1" applyBorder="1"/>
    <xf numFmtId="44" fontId="13" fillId="0" borderId="2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44" fontId="1" fillId="0" borderId="0" xfId="2" applyFont="1" applyBorder="1"/>
    <xf numFmtId="0" fontId="13" fillId="0" borderId="2" xfId="0" applyFont="1" applyBorder="1"/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6" fillId="3" borderId="0" xfId="0" applyFont="1" applyFill="1"/>
    <xf numFmtId="0" fontId="5" fillId="3" borderId="0" xfId="0" applyFont="1" applyFill="1"/>
    <xf numFmtId="0" fontId="0" fillId="0" borderId="1" xfId="0" applyBorder="1"/>
    <xf numFmtId="0" fontId="0" fillId="0" borderId="1" xfId="0" applyFill="1" applyBorder="1"/>
    <xf numFmtId="0" fontId="4" fillId="4" borderId="1" xfId="0" applyFont="1" applyFill="1" applyBorder="1"/>
    <xf numFmtId="44" fontId="1" fillId="0" borderId="1" xfId="2" applyFont="1" applyBorder="1"/>
    <xf numFmtId="44" fontId="1" fillId="5" borderId="1" xfId="2" applyFont="1" applyFill="1" applyBorder="1"/>
    <xf numFmtId="44" fontId="1" fillId="4" borderId="1" xfId="2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44" fontId="9" fillId="4" borderId="1" xfId="1" applyFont="1" applyFill="1" applyBorder="1"/>
    <xf numFmtId="0" fontId="17" fillId="0" borderId="1" xfId="0" applyFont="1" applyBorder="1"/>
    <xf numFmtId="44" fontId="9" fillId="5" borderId="1" xfId="1" applyFont="1" applyFill="1" applyBorder="1"/>
    <xf numFmtId="44" fontId="9" fillId="0" borderId="1" xfId="1" applyFont="1" applyBorder="1"/>
    <xf numFmtId="0" fontId="15" fillId="0" borderId="0" xfId="3"/>
    <xf numFmtId="44" fontId="0" fillId="0" borderId="1" xfId="2" applyFont="1" applyBorder="1"/>
    <xf numFmtId="44" fontId="0" fillId="0" borderId="0" xfId="0" applyNumberFormat="1"/>
    <xf numFmtId="8" fontId="0" fillId="0" borderId="1" xfId="0" applyNumberFormat="1" applyBorder="1"/>
    <xf numFmtId="44" fontId="1" fillId="7" borderId="1" xfId="1" applyFont="1" applyFill="1" applyBorder="1"/>
    <xf numFmtId="44" fontId="1" fillId="7" borderId="1" xfId="2" applyFont="1" applyFill="1" applyBorder="1"/>
    <xf numFmtId="44" fontId="18" fillId="7" borderId="1" xfId="2" applyFont="1" applyFill="1" applyBorder="1"/>
    <xf numFmtId="2" fontId="9" fillId="0" borderId="1" xfId="1" applyNumberFormat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4" fontId="8" fillId="0" borderId="1" xfId="1" applyFont="1" applyFill="1" applyBorder="1"/>
    <xf numFmtId="0" fontId="0" fillId="9" borderId="0" xfId="0" applyFill="1"/>
    <xf numFmtId="0" fontId="19" fillId="0" borderId="1" xfId="0" applyFont="1" applyFill="1" applyBorder="1"/>
    <xf numFmtId="44" fontId="0" fillId="0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0" fillId="10" borderId="1" xfId="0" applyFont="1" applyFill="1" applyBorder="1"/>
    <xf numFmtId="0" fontId="21" fillId="10" borderId="1" xfId="0" applyFont="1" applyFill="1" applyBorder="1"/>
    <xf numFmtId="0" fontId="20" fillId="11" borderId="1" xfId="0" applyFont="1" applyFill="1" applyBorder="1"/>
    <xf numFmtId="0" fontId="21" fillId="11" borderId="1" xfId="0" applyFont="1" applyFill="1" applyBorder="1"/>
    <xf numFmtId="44" fontId="2" fillId="4" borderId="1" xfId="2" applyFont="1" applyFill="1" applyBorder="1"/>
    <xf numFmtId="0" fontId="2" fillId="12" borderId="0" xfId="0" applyFont="1" applyFill="1"/>
    <xf numFmtId="44" fontId="2" fillId="12" borderId="0" xfId="0" applyNumberFormat="1" applyFont="1" applyFill="1"/>
    <xf numFmtId="0" fontId="0" fillId="0" borderId="0" xfId="0" applyFill="1" applyBorder="1"/>
    <xf numFmtId="8" fontId="1" fillId="7" borderId="1" xfId="2" applyNumberFormat="1" applyFont="1" applyFill="1" applyBorder="1"/>
    <xf numFmtId="165" fontId="25" fillId="0" borderId="0" xfId="10" applyNumberFormat="1" applyFont="1"/>
    <xf numFmtId="0" fontId="25" fillId="0" borderId="0" xfId="0" applyFont="1"/>
    <xf numFmtId="6" fontId="9" fillId="0" borderId="1" xfId="8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44" fontId="1" fillId="0" borderId="1" xfId="8" applyFont="1" applyBorder="1"/>
    <xf numFmtId="44" fontId="0" fillId="0" borderId="1" xfId="8" applyFont="1" applyBorder="1" applyAlignment="1">
      <alignment horizontal="center" vertical="center"/>
    </xf>
    <xf numFmtId="44" fontId="0" fillId="7" borderId="1" xfId="8" applyFont="1" applyFill="1" applyBorder="1" applyAlignment="1">
      <alignment horizontal="center" vertical="center"/>
    </xf>
    <xf numFmtId="44" fontId="0" fillId="0" borderId="1" xfId="8" applyFont="1" applyFill="1" applyBorder="1" applyAlignment="1">
      <alignment horizontal="center" vertical="center"/>
    </xf>
    <xf numFmtId="44" fontId="2" fillId="0" borderId="1" xfId="8" applyFont="1" applyBorder="1" applyAlignment="1">
      <alignment horizontal="center" vertical="center"/>
    </xf>
    <xf numFmtId="44" fontId="0" fillId="0" borderId="1" xfId="8" applyFont="1" applyBorder="1" applyAlignment="1">
      <alignment horizontal="center"/>
    </xf>
    <xf numFmtId="44" fontId="23" fillId="7" borderId="1" xfId="8" applyFont="1" applyFill="1" applyBorder="1" applyAlignment="1">
      <alignment horizontal="center" vertical="center"/>
    </xf>
    <xf numFmtId="165" fontId="25" fillId="0" borderId="0" xfId="10" applyNumberFormat="1" applyFont="1"/>
    <xf numFmtId="0" fontId="25" fillId="0" borderId="0" xfId="10" applyFont="1"/>
    <xf numFmtId="165" fontId="25" fillId="0" borderId="0" xfId="10" applyNumberFormat="1" applyFont="1"/>
    <xf numFmtId="44" fontId="22" fillId="13" borderId="1" xfId="2" applyFont="1" applyFill="1" applyBorder="1"/>
    <xf numFmtId="44" fontId="22" fillId="14" borderId="1" xfId="2" applyFont="1" applyFill="1" applyBorder="1"/>
    <xf numFmtId="0" fontId="19" fillId="0" borderId="1" xfId="0" applyFont="1" applyBorder="1"/>
    <xf numFmtId="44" fontId="1" fillId="9" borderId="1" xfId="2" applyFont="1" applyFill="1" applyBorder="1"/>
    <xf numFmtId="0" fontId="0" fillId="0" borderId="1" xfId="0" applyBorder="1"/>
    <xf numFmtId="44" fontId="9" fillId="0" borderId="1" xfId="8" applyFont="1" applyBorder="1"/>
    <xf numFmtId="0" fontId="0" fillId="0" borderId="1" xfId="0" applyBorder="1"/>
    <xf numFmtId="44" fontId="0" fillId="0" borderId="1" xfId="8" applyFont="1" applyBorder="1"/>
    <xf numFmtId="0" fontId="0" fillId="0" borderId="1" xfId="0" applyBorder="1"/>
    <xf numFmtId="44" fontId="9" fillId="0" borderId="1" xfId="8" applyFont="1" applyBorder="1"/>
    <xf numFmtId="14" fontId="0" fillId="0" borderId="0" xfId="0" applyNumberFormat="1"/>
    <xf numFmtId="44" fontId="1" fillId="0" borderId="1" xfId="8" applyFont="1" applyBorder="1" applyAlignment="1">
      <alignment horizontal="center" vertical="center"/>
    </xf>
    <xf numFmtId="6" fontId="1" fillId="0" borderId="1" xfId="8" applyNumberFormat="1" applyFont="1" applyBorder="1" applyAlignment="1">
      <alignment horizontal="center" vertical="center"/>
    </xf>
    <xf numFmtId="44" fontId="1" fillId="0" borderId="1" xfId="8" applyNumberFormat="1" applyFont="1" applyBorder="1" applyAlignment="1">
      <alignment horizontal="center" vertical="center"/>
    </xf>
    <xf numFmtId="6" fontId="23" fillId="7" borderId="1" xfId="8" applyNumberFormat="1" applyFont="1" applyFill="1" applyBorder="1" applyAlignment="1">
      <alignment horizontal="center" vertical="center"/>
    </xf>
    <xf numFmtId="44" fontId="1" fillId="7" borderId="1" xfId="8" applyFont="1" applyFill="1" applyBorder="1" applyAlignment="1">
      <alignment horizontal="center" vertical="center"/>
    </xf>
    <xf numFmtId="44" fontId="1" fillId="0" borderId="1" xfId="8" applyFont="1" applyFill="1" applyBorder="1" applyAlignment="1">
      <alignment horizontal="center" vertical="center"/>
    </xf>
    <xf numFmtId="6" fontId="1" fillId="0" borderId="1" xfId="8" applyNumberFormat="1" applyFont="1" applyFill="1" applyBorder="1" applyAlignment="1">
      <alignment horizontal="center" vertical="center"/>
    </xf>
    <xf numFmtId="44" fontId="2" fillId="7" borderId="1" xfId="8" applyFont="1" applyFill="1" applyBorder="1" applyAlignment="1">
      <alignment horizontal="center" vertical="center"/>
    </xf>
    <xf numFmtId="6" fontId="2" fillId="0" borderId="1" xfId="8" applyNumberFormat="1" applyFont="1" applyBorder="1" applyAlignment="1">
      <alignment horizontal="center" vertical="center"/>
    </xf>
    <xf numFmtId="44" fontId="8" fillId="0" borderId="1" xfId="8" applyFont="1" applyFill="1" applyBorder="1" applyAlignment="1">
      <alignment horizontal="center" vertical="center"/>
    </xf>
    <xf numFmtId="44" fontId="0" fillId="0" borderId="1" xfId="8" applyFont="1" applyFill="1" applyBorder="1"/>
    <xf numFmtId="44" fontId="1" fillId="5" borderId="1" xfId="8" applyFont="1" applyFill="1" applyBorder="1" applyAlignment="1">
      <alignment horizontal="center" vertical="center"/>
    </xf>
    <xf numFmtId="44" fontId="1" fillId="5" borderId="1" xfId="8" applyNumberFormat="1" applyFont="1" applyFill="1" applyBorder="1" applyAlignment="1">
      <alignment horizontal="center" vertical="center"/>
    </xf>
    <xf numFmtId="44" fontId="1" fillId="4" borderId="1" xfId="8" applyNumberFormat="1" applyFont="1" applyFill="1" applyBorder="1" applyAlignment="1">
      <alignment horizontal="center" vertical="center"/>
    </xf>
    <xf numFmtId="44" fontId="1" fillId="4" borderId="1" xfId="8" applyFont="1" applyFill="1" applyBorder="1" applyAlignment="1">
      <alignment horizontal="center" vertical="center"/>
    </xf>
    <xf numFmtId="0" fontId="0" fillId="7" borderId="1" xfId="0" applyFont="1" applyFill="1" applyBorder="1"/>
    <xf numFmtId="8" fontId="0" fillId="0" borderId="0" xfId="0" applyNumberFormat="1"/>
    <xf numFmtId="44" fontId="9" fillId="0" borderId="1" xfId="12" applyFont="1" applyBorder="1"/>
    <xf numFmtId="44" fontId="9" fillId="0" borderId="1" xfId="12" applyFont="1" applyBorder="1"/>
    <xf numFmtId="6" fontId="1" fillId="0" borderId="1" xfId="2" applyNumberFormat="1" applyFont="1" applyBorder="1"/>
    <xf numFmtId="6" fontId="9" fillId="0" borderId="1" xfId="1" applyNumberFormat="1" applyFont="1" applyBorder="1"/>
  </cellXfs>
  <cellStyles count="15">
    <cellStyle name="Comma 2" xfId="7"/>
    <cellStyle name="Comma 2 2" xfId="11"/>
    <cellStyle name="Comma 3" xfId="14"/>
    <cellStyle name="Currency" xfId="1" builtinId="4"/>
    <cellStyle name="Currency 2" xfId="2"/>
    <cellStyle name="Currency 2 2" xfId="9"/>
    <cellStyle name="Currency 2 3" xfId="13"/>
    <cellStyle name="Currency 3" xfId="8"/>
    <cellStyle name="Currency 4" xfId="12"/>
    <cellStyle name="Normal" xfId="0" builtinId="0"/>
    <cellStyle name="Normal 2" xfId="3"/>
    <cellStyle name="Normal 3" xfId="5"/>
    <cellStyle name="Normal 4" xfId="10"/>
    <cellStyle name="Percent 2" xfId="6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3" workbookViewId="0">
      <selection activeCell="B45" sqref="B45"/>
    </sheetView>
  </sheetViews>
  <sheetFormatPr baseColWidth="10" defaultColWidth="8.83203125" defaultRowHeight="15" x14ac:dyDescent="0.2"/>
  <cols>
    <col min="1" max="1" width="40.83203125" customWidth="1"/>
    <col min="2" max="2" width="17.6640625" customWidth="1"/>
    <col min="3" max="3" width="19.33203125" customWidth="1"/>
    <col min="4" max="4" width="18.1640625" customWidth="1"/>
    <col min="5" max="5" width="80" customWidth="1"/>
    <col min="6" max="6" width="10.5" bestFit="1" customWidth="1"/>
  </cols>
  <sheetData>
    <row r="1" spans="1:7" ht="26" x14ac:dyDescent="0.3">
      <c r="A1" s="60" t="s">
        <v>0</v>
      </c>
      <c r="B1" s="57"/>
      <c r="C1" s="57"/>
      <c r="D1" s="57"/>
      <c r="E1" s="57"/>
      <c r="F1" s="54"/>
      <c r="G1" s="54"/>
    </row>
    <row r="2" spans="1:7" ht="26" x14ac:dyDescent="0.3">
      <c r="A2" s="61" t="s">
        <v>1</v>
      </c>
      <c r="B2" s="57"/>
      <c r="C2" s="57"/>
      <c r="D2" s="57"/>
      <c r="E2" s="57"/>
      <c r="F2" s="54"/>
      <c r="G2" s="54"/>
    </row>
    <row r="3" spans="1:7" x14ac:dyDescent="0.2">
      <c r="A3" s="57" t="s">
        <v>98</v>
      </c>
      <c r="B3" s="57"/>
      <c r="C3" s="57"/>
      <c r="D3" s="57"/>
      <c r="E3" s="57"/>
      <c r="F3" s="54"/>
      <c r="G3" s="54"/>
    </row>
    <row r="4" spans="1:7" x14ac:dyDescent="0.2">
      <c r="A4" s="46" t="s">
        <v>258</v>
      </c>
      <c r="B4" s="57"/>
      <c r="C4" s="57"/>
      <c r="D4" s="57"/>
      <c r="E4" s="57"/>
      <c r="F4" s="54"/>
      <c r="G4" s="54"/>
    </row>
    <row r="5" spans="1:7" ht="12" customHeight="1" x14ac:dyDescent="0.2">
      <c r="A5" s="54"/>
      <c r="B5" s="54"/>
      <c r="C5" s="54"/>
      <c r="D5" s="54"/>
      <c r="E5" s="54"/>
      <c r="F5" s="54"/>
      <c r="G5" s="54"/>
    </row>
    <row r="6" spans="1:7" ht="21" x14ac:dyDescent="0.25">
      <c r="A6" s="43" t="s">
        <v>3</v>
      </c>
      <c r="B6" s="54"/>
      <c r="C6" s="54"/>
      <c r="D6" s="54"/>
      <c r="E6" s="54"/>
      <c r="F6" s="54"/>
      <c r="G6" s="54"/>
    </row>
    <row r="7" spans="1:7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54"/>
      <c r="G7" s="54"/>
    </row>
    <row r="8" spans="1:7" x14ac:dyDescent="0.2">
      <c r="A8" s="94" t="s">
        <v>163</v>
      </c>
      <c r="B8" s="35"/>
      <c r="C8" s="35"/>
      <c r="D8" s="35"/>
      <c r="E8" s="35"/>
      <c r="F8" s="54"/>
      <c r="G8" s="54"/>
    </row>
    <row r="9" spans="1:7" x14ac:dyDescent="0.2">
      <c r="A9" s="62" t="s">
        <v>99</v>
      </c>
      <c r="B9" s="73">
        <v>109518.55</v>
      </c>
      <c r="C9" s="73">
        <v>109518.55</v>
      </c>
      <c r="D9" s="65"/>
      <c r="E9" s="62" t="s">
        <v>275</v>
      </c>
      <c r="F9" s="76"/>
      <c r="G9" s="54"/>
    </row>
    <row r="10" spans="1:7" x14ac:dyDescent="0.2">
      <c r="A10" s="62" t="s">
        <v>100</v>
      </c>
      <c r="B10" s="73">
        <v>88907.052320000003</v>
      </c>
      <c r="C10" s="73"/>
      <c r="D10" s="65"/>
      <c r="E10" s="62" t="s">
        <v>271</v>
      </c>
      <c r="F10" s="76"/>
      <c r="G10" s="54"/>
    </row>
    <row r="11" spans="1:7" s="54" customFormat="1" x14ac:dyDescent="0.2">
      <c r="A11" s="62" t="s">
        <v>174</v>
      </c>
      <c r="B11" s="73">
        <v>13000</v>
      </c>
      <c r="C11" s="73"/>
      <c r="D11" s="65"/>
      <c r="E11" s="62"/>
    </row>
    <row r="12" spans="1:7" s="54" customFormat="1" x14ac:dyDescent="0.2">
      <c r="A12" s="62" t="s">
        <v>175</v>
      </c>
      <c r="B12" s="151">
        <v>167000</v>
      </c>
      <c r="C12" s="73"/>
      <c r="D12" s="65"/>
      <c r="E12" s="62" t="s">
        <v>181</v>
      </c>
    </row>
    <row r="13" spans="1:7" s="54" customFormat="1" x14ac:dyDescent="0.2">
      <c r="A13" s="95" t="s">
        <v>164</v>
      </c>
      <c r="B13" s="73"/>
      <c r="C13" s="73"/>
      <c r="D13" s="65"/>
      <c r="E13" s="62"/>
    </row>
    <row r="14" spans="1:7" s="54" customFormat="1" x14ac:dyDescent="0.2">
      <c r="A14" s="62" t="s">
        <v>77</v>
      </c>
      <c r="B14" s="153">
        <f>President!B10</f>
        <v>6040</v>
      </c>
      <c r="C14" s="65"/>
      <c r="D14" s="65"/>
      <c r="E14" s="62" t="s">
        <v>78</v>
      </c>
    </row>
    <row r="15" spans="1:7" x14ac:dyDescent="0.2">
      <c r="A15" s="62" t="s">
        <v>79</v>
      </c>
      <c r="B15" s="65">
        <v>0</v>
      </c>
      <c r="C15" s="65"/>
      <c r="D15" s="65"/>
      <c r="E15" s="62"/>
      <c r="F15" s="54"/>
      <c r="G15" s="54"/>
    </row>
    <row r="16" spans="1:7" s="54" customFormat="1" x14ac:dyDescent="0.2">
      <c r="A16" s="62" t="s">
        <v>80</v>
      </c>
      <c r="B16" s="65">
        <f>'VP Internal'!B16</f>
        <v>100</v>
      </c>
      <c r="C16" s="65"/>
      <c r="D16" s="65"/>
      <c r="E16" s="62" t="s">
        <v>81</v>
      </c>
    </row>
    <row r="17" spans="1:7" x14ac:dyDescent="0.2">
      <c r="A17" s="62" t="s">
        <v>82</v>
      </c>
      <c r="B17" s="65">
        <v>0</v>
      </c>
      <c r="C17" s="65"/>
      <c r="D17" s="65"/>
      <c r="E17" s="62"/>
      <c r="F17" s="54"/>
      <c r="G17" s="54"/>
    </row>
    <row r="18" spans="1:7" x14ac:dyDescent="0.2">
      <c r="A18" s="62" t="s">
        <v>93</v>
      </c>
      <c r="B18" s="79">
        <f>'VP External'!B13</f>
        <v>30925.54</v>
      </c>
      <c r="C18" s="65"/>
      <c r="D18" s="65"/>
      <c r="E18" s="62" t="s">
        <v>179</v>
      </c>
      <c r="F18" s="54"/>
      <c r="G18" s="54"/>
    </row>
    <row r="19" spans="1:7" s="54" customFormat="1" x14ac:dyDescent="0.2">
      <c r="A19" s="62" t="s">
        <v>84</v>
      </c>
      <c r="B19" s="65">
        <v>0</v>
      </c>
      <c r="C19" s="65"/>
      <c r="D19" s="65"/>
      <c r="E19" s="62"/>
    </row>
    <row r="20" spans="1:7" x14ac:dyDescent="0.2">
      <c r="A20" s="62" t="s">
        <v>86</v>
      </c>
      <c r="B20" s="79">
        <f>'VP Social'!B16</f>
        <v>46530</v>
      </c>
      <c r="C20" s="65"/>
      <c r="D20" s="65"/>
      <c r="E20" s="62"/>
      <c r="F20" s="54"/>
      <c r="G20" s="54"/>
    </row>
    <row r="21" spans="1:7" x14ac:dyDescent="0.2">
      <c r="A21" s="95" t="s">
        <v>172</v>
      </c>
      <c r="B21" s="79"/>
      <c r="C21" s="65"/>
      <c r="D21" s="65"/>
      <c r="E21" s="62" t="s">
        <v>173</v>
      </c>
      <c r="F21" s="54"/>
      <c r="G21" s="54"/>
    </row>
    <row r="22" spans="1:7" x14ac:dyDescent="0.2">
      <c r="A22" s="62" t="s">
        <v>218</v>
      </c>
      <c r="B22" s="102">
        <v>274984.21000000002</v>
      </c>
      <c r="C22" s="65"/>
      <c r="D22" s="65"/>
      <c r="E22" s="77" t="s">
        <v>166</v>
      </c>
      <c r="F22" s="54"/>
      <c r="G22" s="54"/>
    </row>
    <row r="23" spans="1:7" x14ac:dyDescent="0.2">
      <c r="A23" s="95" t="s">
        <v>165</v>
      </c>
      <c r="B23" s="79"/>
      <c r="C23" s="65"/>
      <c r="D23" s="65"/>
      <c r="E23" s="62"/>
      <c r="F23" s="54"/>
      <c r="G23" s="54"/>
    </row>
    <row r="24" spans="1:7" x14ac:dyDescent="0.2">
      <c r="A24" s="62" t="s">
        <v>96</v>
      </c>
      <c r="B24" s="65">
        <v>3095.33</v>
      </c>
      <c r="C24" s="65"/>
      <c r="D24" s="65"/>
      <c r="E24" s="62" t="s">
        <v>284</v>
      </c>
      <c r="F24" s="54"/>
      <c r="G24" s="54"/>
    </row>
    <row r="25" spans="1:7" x14ac:dyDescent="0.2">
      <c r="A25" s="95" t="s">
        <v>169</v>
      </c>
      <c r="B25" s="65"/>
      <c r="C25" s="65"/>
      <c r="D25" s="65"/>
      <c r="E25" s="62"/>
      <c r="F25" s="54"/>
      <c r="G25" s="54"/>
    </row>
    <row r="26" spans="1:7" x14ac:dyDescent="0.2">
      <c r="A26" s="62" t="s">
        <v>170</v>
      </c>
      <c r="B26" s="150">
        <v>171530.21299999999</v>
      </c>
      <c r="C26" s="65"/>
      <c r="D26" s="65"/>
      <c r="E26" s="62" t="s">
        <v>262</v>
      </c>
      <c r="F26" s="54"/>
      <c r="G26" s="54"/>
    </row>
    <row r="27" spans="1:7" x14ac:dyDescent="0.2">
      <c r="A27" s="59" t="s">
        <v>9</v>
      </c>
      <c r="B27" s="66">
        <f>SUM(B9:B26)</f>
        <v>911630.89532000001</v>
      </c>
      <c r="C27" s="66"/>
      <c r="D27" s="66"/>
      <c r="E27" s="59"/>
      <c r="F27" s="54"/>
      <c r="G27" s="54"/>
    </row>
    <row r="28" spans="1:7" x14ac:dyDescent="0.2">
      <c r="A28" s="44"/>
      <c r="B28" s="44"/>
      <c r="C28" s="44"/>
      <c r="D28" s="44"/>
      <c r="E28" s="44"/>
      <c r="F28" s="54"/>
      <c r="G28" s="54"/>
    </row>
    <row r="29" spans="1:7" ht="21" x14ac:dyDescent="0.25">
      <c r="A29" s="56" t="s">
        <v>10</v>
      </c>
      <c r="B29" s="63"/>
      <c r="C29" s="63"/>
      <c r="D29" s="63"/>
      <c r="E29" s="63"/>
      <c r="F29" s="47"/>
      <c r="G29" s="54"/>
    </row>
    <row r="30" spans="1:7" x14ac:dyDescent="0.2">
      <c r="A30" s="55" t="s">
        <v>4</v>
      </c>
      <c r="B30" s="55" t="s">
        <v>5</v>
      </c>
      <c r="C30" s="55" t="s">
        <v>6</v>
      </c>
      <c r="D30" s="55" t="s">
        <v>7</v>
      </c>
      <c r="E30" s="55" t="s">
        <v>8</v>
      </c>
      <c r="F30" s="54"/>
      <c r="G30" s="54"/>
    </row>
    <row r="31" spans="1:7" x14ac:dyDescent="0.2">
      <c r="A31" s="96" t="s">
        <v>159</v>
      </c>
      <c r="B31" s="35"/>
      <c r="C31" s="35"/>
      <c r="D31" s="35"/>
      <c r="E31" s="35"/>
      <c r="F31" s="54"/>
      <c r="G31" s="54"/>
    </row>
    <row r="32" spans="1:7" s="54" customFormat="1" x14ac:dyDescent="0.2">
      <c r="A32" s="62" t="s">
        <v>85</v>
      </c>
      <c r="B32" s="65">
        <v>39102.5</v>
      </c>
      <c r="C32" s="65"/>
      <c r="D32" s="65"/>
      <c r="E32" s="62" t="s">
        <v>101</v>
      </c>
    </row>
    <row r="33" spans="1:7" s="54" customFormat="1" x14ac:dyDescent="0.2">
      <c r="A33" s="62" t="s">
        <v>104</v>
      </c>
      <c r="B33" s="65">
        <v>20000</v>
      </c>
      <c r="C33" s="65"/>
      <c r="D33" s="65"/>
      <c r="E33" s="62" t="s">
        <v>105</v>
      </c>
    </row>
    <row r="34" spans="1:7" s="54" customFormat="1" x14ac:dyDescent="0.2">
      <c r="A34" s="62" t="s">
        <v>102</v>
      </c>
      <c r="B34" s="65">
        <f>B33</f>
        <v>20000</v>
      </c>
      <c r="C34" s="65"/>
      <c r="D34" s="65"/>
      <c r="E34" s="62" t="s">
        <v>106</v>
      </c>
    </row>
    <row r="35" spans="1:7" s="54" customFormat="1" x14ac:dyDescent="0.2">
      <c r="A35" s="62" t="s">
        <v>103</v>
      </c>
      <c r="B35" s="65">
        <v>10000</v>
      </c>
      <c r="C35" s="65"/>
      <c r="D35" s="65"/>
      <c r="E35" s="62" t="s">
        <v>107</v>
      </c>
    </row>
    <row r="36" spans="1:7" s="54" customFormat="1" x14ac:dyDescent="0.2">
      <c r="A36" s="62" t="s">
        <v>259</v>
      </c>
      <c r="B36" s="65">
        <v>13500</v>
      </c>
      <c r="C36" s="65"/>
      <c r="D36" s="65"/>
      <c r="E36" s="62" t="s">
        <v>260</v>
      </c>
    </row>
    <row r="37" spans="1:7" s="54" customFormat="1" x14ac:dyDescent="0.2">
      <c r="A37" s="62" t="s">
        <v>175</v>
      </c>
      <c r="B37" s="152">
        <f>B12</f>
        <v>167000</v>
      </c>
      <c r="C37" s="73"/>
      <c r="D37" s="65"/>
      <c r="E37" s="62" t="s">
        <v>274</v>
      </c>
    </row>
    <row r="38" spans="1:7" s="54" customFormat="1" x14ac:dyDescent="0.2">
      <c r="A38" s="97" t="s">
        <v>160</v>
      </c>
      <c r="B38" s="65"/>
      <c r="C38" s="65"/>
      <c r="D38" s="65"/>
      <c r="E38" s="62"/>
    </row>
    <row r="39" spans="1:7" s="54" customFormat="1" x14ac:dyDescent="0.2">
      <c r="A39" s="62" t="s">
        <v>92</v>
      </c>
      <c r="B39" s="79">
        <v>273062.88</v>
      </c>
      <c r="C39" s="65"/>
      <c r="D39" s="65"/>
      <c r="E39" s="62"/>
    </row>
    <row r="40" spans="1:7" x14ac:dyDescent="0.2">
      <c r="A40" s="62" t="s">
        <v>111</v>
      </c>
      <c r="B40" s="65">
        <v>13000</v>
      </c>
      <c r="C40" s="65"/>
      <c r="D40" s="65"/>
      <c r="E40" s="62" t="s">
        <v>113</v>
      </c>
      <c r="F40" s="54"/>
      <c r="G40" s="54"/>
    </row>
    <row r="41" spans="1:7" x14ac:dyDescent="0.2">
      <c r="A41" s="62" t="s">
        <v>89</v>
      </c>
      <c r="B41" s="126">
        <v>10000</v>
      </c>
      <c r="C41" s="65"/>
      <c r="D41" s="65"/>
      <c r="E41" s="62" t="s">
        <v>273</v>
      </c>
      <c r="F41" s="54"/>
      <c r="G41" s="54"/>
    </row>
    <row r="42" spans="1:7" x14ac:dyDescent="0.2">
      <c r="A42" s="62" t="s">
        <v>158</v>
      </c>
      <c r="B42" s="78">
        <v>4000</v>
      </c>
      <c r="C42" s="65"/>
      <c r="D42" s="65"/>
      <c r="E42" s="62"/>
      <c r="F42" s="54"/>
      <c r="G42" s="54"/>
    </row>
    <row r="43" spans="1:7" x14ac:dyDescent="0.2">
      <c r="A43" s="97" t="s">
        <v>161</v>
      </c>
      <c r="B43" s="65"/>
      <c r="C43" s="65"/>
      <c r="D43" s="65"/>
      <c r="E43" s="62"/>
      <c r="F43" s="54"/>
      <c r="G43" s="54"/>
    </row>
    <row r="44" spans="1:7" x14ac:dyDescent="0.2">
      <c r="A44" s="62" t="s">
        <v>13</v>
      </c>
      <c r="B44" s="65">
        <f>President!B47</f>
        <v>18052</v>
      </c>
      <c r="C44" s="65"/>
      <c r="D44" s="65"/>
      <c r="E44" s="62" t="s">
        <v>87</v>
      </c>
      <c r="F44" s="54"/>
      <c r="G44" s="54"/>
    </row>
    <row r="45" spans="1:7" x14ac:dyDescent="0.2">
      <c r="A45" s="62" t="s">
        <v>79</v>
      </c>
      <c r="B45" s="75">
        <f>'VP Finance'!B26</f>
        <v>15700.04</v>
      </c>
      <c r="C45" s="65"/>
      <c r="D45" s="65"/>
      <c r="E45" s="62" t="s">
        <v>87</v>
      </c>
    </row>
    <row r="46" spans="1:7" x14ac:dyDescent="0.2">
      <c r="A46" s="62" t="s">
        <v>80</v>
      </c>
      <c r="B46" s="65">
        <f>'VP Internal'!B36</f>
        <v>12010</v>
      </c>
      <c r="C46" s="65"/>
      <c r="D46" s="65"/>
      <c r="E46" s="62" t="s">
        <v>87</v>
      </c>
    </row>
    <row r="47" spans="1:7" x14ac:dyDescent="0.2">
      <c r="A47" s="48" t="s">
        <v>82</v>
      </c>
      <c r="B47" s="49">
        <f>'VP Academic'!B24</f>
        <v>15950</v>
      </c>
      <c r="C47" s="49"/>
      <c r="D47" s="65"/>
      <c r="E47" s="53" t="s">
        <v>87</v>
      </c>
    </row>
    <row r="48" spans="1:7" x14ac:dyDescent="0.2">
      <c r="A48" s="62" t="s">
        <v>83</v>
      </c>
      <c r="B48" s="65">
        <f>'VP External'!B24</f>
        <v>4250</v>
      </c>
      <c r="C48" s="65"/>
      <c r="D48" s="65"/>
      <c r="E48" s="62" t="s">
        <v>87</v>
      </c>
    </row>
    <row r="49" spans="1:5" x14ac:dyDescent="0.2">
      <c r="A49" s="62" t="s">
        <v>84</v>
      </c>
      <c r="B49" s="65">
        <f>'VP Communications'!B34</f>
        <v>21617.64</v>
      </c>
      <c r="C49" s="65"/>
      <c r="D49" s="65"/>
      <c r="E49" s="62" t="s">
        <v>87</v>
      </c>
    </row>
    <row r="50" spans="1:5" x14ac:dyDescent="0.2">
      <c r="A50" s="62" t="s">
        <v>86</v>
      </c>
      <c r="B50" s="80">
        <f>'VP Social'!B37</f>
        <v>46773.03</v>
      </c>
      <c r="C50" s="65"/>
      <c r="D50" s="65"/>
      <c r="E50" s="62" t="s">
        <v>87</v>
      </c>
    </row>
    <row r="51" spans="1:5" x14ac:dyDescent="0.2">
      <c r="A51" s="62" t="s">
        <v>168</v>
      </c>
      <c r="B51" s="80">
        <v>500</v>
      </c>
      <c r="C51" s="65"/>
      <c r="D51" s="65"/>
      <c r="E51" s="62"/>
    </row>
    <row r="52" spans="1:5" x14ac:dyDescent="0.2">
      <c r="A52" s="97" t="s">
        <v>162</v>
      </c>
      <c r="B52" s="80"/>
      <c r="C52" s="65"/>
      <c r="D52" s="65"/>
      <c r="E52" s="62"/>
    </row>
    <row r="53" spans="1:5" x14ac:dyDescent="0.2">
      <c r="A53" s="62" t="s">
        <v>97</v>
      </c>
      <c r="B53" s="65">
        <v>6000</v>
      </c>
      <c r="C53" s="65"/>
      <c r="D53" s="65"/>
      <c r="E53" s="62" t="s">
        <v>151</v>
      </c>
    </row>
    <row r="54" spans="1:5" x14ac:dyDescent="0.2">
      <c r="A54" s="62" t="s">
        <v>88</v>
      </c>
      <c r="B54" s="65">
        <f>'Office Expenses'!B25</f>
        <v>4920.53</v>
      </c>
      <c r="C54" s="65"/>
      <c r="D54" s="65"/>
      <c r="E54" s="62" t="s">
        <v>167</v>
      </c>
    </row>
    <row r="55" spans="1:5" x14ac:dyDescent="0.2">
      <c r="A55" s="62" t="s">
        <v>283</v>
      </c>
      <c r="B55" s="65">
        <f>1600*0.55 + 850*0.75</f>
        <v>1517.5</v>
      </c>
      <c r="C55" s="65"/>
      <c r="D55" s="65"/>
      <c r="E55" s="62" t="s">
        <v>272</v>
      </c>
    </row>
    <row r="56" spans="1:5" x14ac:dyDescent="0.2">
      <c r="A56" s="97" t="s">
        <v>169</v>
      </c>
      <c r="B56" s="65"/>
      <c r="C56" s="65"/>
      <c r="D56" s="65"/>
      <c r="E56" s="62"/>
    </row>
    <row r="57" spans="1:5" x14ac:dyDescent="0.2">
      <c r="A57" s="62" t="s">
        <v>171</v>
      </c>
      <c r="B57" s="65">
        <v>176536.93</v>
      </c>
      <c r="C57" s="65"/>
      <c r="D57" s="65"/>
      <c r="E57" s="62" t="s">
        <v>261</v>
      </c>
    </row>
    <row r="58" spans="1:5" x14ac:dyDescent="0.2">
      <c r="A58" s="59" t="s">
        <v>11</v>
      </c>
      <c r="B58" s="66">
        <f>SUM(B32:B57)</f>
        <v>893493.05</v>
      </c>
      <c r="C58" s="66"/>
      <c r="D58" s="66"/>
      <c r="E58" s="59"/>
    </row>
    <row r="59" spans="1:5" x14ac:dyDescent="0.2">
      <c r="A59" s="62"/>
      <c r="B59" s="62"/>
      <c r="C59" s="62"/>
      <c r="D59" s="62"/>
      <c r="E59" s="62"/>
    </row>
    <row r="60" spans="1:5" ht="21" x14ac:dyDescent="0.25">
      <c r="A60" s="64" t="s">
        <v>12</v>
      </c>
      <c r="B60" s="98">
        <f>B27-B58</f>
        <v>18137.845319999964</v>
      </c>
      <c r="C60" s="67"/>
      <c r="D60" s="58"/>
      <c r="E60" s="58"/>
    </row>
    <row r="61" spans="1:5" x14ac:dyDescent="0.2">
      <c r="A61" s="54"/>
      <c r="B61" s="54"/>
      <c r="C61" s="54"/>
      <c r="D61" s="54"/>
      <c r="E61" s="54"/>
    </row>
    <row r="62" spans="1:5" x14ac:dyDescent="0.2">
      <c r="A62" s="99" t="s">
        <v>177</v>
      </c>
      <c r="B62" s="100">
        <f>B60</f>
        <v>18137.845319999964</v>
      </c>
      <c r="C62" s="99"/>
      <c r="D62" s="99"/>
      <c r="E62" s="99" t="s">
        <v>178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18.1640625" customWidth="1"/>
    <col min="2" max="2" width="20.1640625" customWidth="1"/>
    <col min="3" max="3" width="32.5" customWidth="1"/>
    <col min="4" max="4" width="25.5" customWidth="1"/>
    <col min="5" max="5" width="44.83203125" customWidth="1"/>
    <col min="6" max="6" width="35.5" customWidth="1"/>
  </cols>
  <sheetData>
    <row r="1" spans="1:7" x14ac:dyDescent="0.2">
      <c r="A1" s="85" t="s">
        <v>122</v>
      </c>
      <c r="B1" s="86" t="s">
        <v>123</v>
      </c>
      <c r="C1" s="85" t="s">
        <v>124</v>
      </c>
      <c r="D1" s="85" t="s">
        <v>125</v>
      </c>
      <c r="E1" s="85" t="s">
        <v>126</v>
      </c>
      <c r="F1" s="85" t="s">
        <v>127</v>
      </c>
      <c r="G1" s="85" t="s">
        <v>128</v>
      </c>
    </row>
    <row r="2" spans="1:7" x14ac:dyDescent="0.2">
      <c r="A2" s="93">
        <v>8910</v>
      </c>
      <c r="B2" s="54">
        <v>203.76</v>
      </c>
      <c r="C2" s="93" t="s">
        <v>132</v>
      </c>
      <c r="D2" s="93" t="s">
        <v>182</v>
      </c>
      <c r="E2" s="54" t="s">
        <v>183</v>
      </c>
      <c r="F2" s="93" t="s">
        <v>84</v>
      </c>
      <c r="G2" s="54"/>
    </row>
    <row r="3" spans="1:7" x14ac:dyDescent="0.2">
      <c r="A3" s="87">
        <v>8920</v>
      </c>
      <c r="B3" s="91">
        <v>334.7</v>
      </c>
      <c r="C3" s="87" t="s">
        <v>131</v>
      </c>
      <c r="D3" s="87" t="s">
        <v>184</v>
      </c>
      <c r="E3" s="87" t="s">
        <v>185</v>
      </c>
      <c r="F3" s="87" t="s">
        <v>186</v>
      </c>
      <c r="G3" s="54"/>
    </row>
    <row r="4" spans="1:7" x14ac:dyDescent="0.2">
      <c r="A4" s="93">
        <v>8928</v>
      </c>
      <c r="B4" s="92">
        <v>50.13</v>
      </c>
      <c r="C4" t="s">
        <v>131</v>
      </c>
      <c r="D4" t="s">
        <v>187</v>
      </c>
      <c r="E4" t="s">
        <v>188</v>
      </c>
      <c r="F4" t="s">
        <v>130</v>
      </c>
      <c r="G4" s="54"/>
    </row>
    <row r="5" spans="1:7" x14ac:dyDescent="0.2">
      <c r="A5">
        <v>8929</v>
      </c>
      <c r="B5">
        <v>6.11</v>
      </c>
      <c r="C5" s="85" t="s">
        <v>129</v>
      </c>
      <c r="D5" s="85" t="s">
        <v>187</v>
      </c>
      <c r="E5" s="85" t="s">
        <v>189</v>
      </c>
      <c r="F5" s="85" t="s">
        <v>130</v>
      </c>
      <c r="G5" s="54"/>
    </row>
    <row r="6" spans="1:7" x14ac:dyDescent="0.2">
      <c r="A6">
        <v>8931</v>
      </c>
      <c r="B6">
        <v>5.01</v>
      </c>
      <c r="C6" t="s">
        <v>190</v>
      </c>
      <c r="D6" t="s">
        <v>187</v>
      </c>
      <c r="E6" t="s">
        <v>191</v>
      </c>
      <c r="F6" t="s">
        <v>130</v>
      </c>
      <c r="G6" s="54"/>
    </row>
    <row r="7" spans="1:7" x14ac:dyDescent="0.2">
      <c r="A7" s="85">
        <v>8933</v>
      </c>
      <c r="B7" s="86">
        <v>623.83000000000004</v>
      </c>
      <c r="C7" t="s">
        <v>135</v>
      </c>
      <c r="D7" t="s">
        <v>187</v>
      </c>
      <c r="E7" t="s">
        <v>192</v>
      </c>
      <c r="F7" t="s">
        <v>130</v>
      </c>
      <c r="G7" s="54"/>
    </row>
    <row r="8" spans="1:7" x14ac:dyDescent="0.2">
      <c r="A8">
        <v>8934</v>
      </c>
      <c r="B8">
        <v>11.96</v>
      </c>
      <c r="C8" t="s">
        <v>131</v>
      </c>
      <c r="D8" t="s">
        <v>187</v>
      </c>
      <c r="E8" t="s">
        <v>193</v>
      </c>
      <c r="F8" t="s">
        <v>130</v>
      </c>
      <c r="G8" s="54"/>
    </row>
    <row r="9" spans="1:7" x14ac:dyDescent="0.2">
      <c r="A9">
        <v>8944</v>
      </c>
      <c r="B9">
        <v>253.55</v>
      </c>
      <c r="C9" t="s">
        <v>135</v>
      </c>
      <c r="D9" t="s">
        <v>194</v>
      </c>
      <c r="E9" t="s">
        <v>195</v>
      </c>
      <c r="F9" t="s">
        <v>130</v>
      </c>
      <c r="G9" s="54"/>
    </row>
    <row r="10" spans="1:7" x14ac:dyDescent="0.2">
      <c r="A10">
        <v>8950</v>
      </c>
      <c r="B10">
        <v>16.670000000000002</v>
      </c>
      <c r="C10" t="s">
        <v>196</v>
      </c>
      <c r="D10" t="s">
        <v>197</v>
      </c>
      <c r="E10" t="s">
        <v>134</v>
      </c>
      <c r="F10" t="s">
        <v>198</v>
      </c>
      <c r="G10" s="54"/>
    </row>
    <row r="11" spans="1:7" x14ac:dyDescent="0.2">
      <c r="A11" t="s">
        <v>199</v>
      </c>
      <c r="B11">
        <v>124.76</v>
      </c>
      <c r="C11" t="s">
        <v>133</v>
      </c>
      <c r="D11" t="s">
        <v>200</v>
      </c>
      <c r="E11" t="s">
        <v>201</v>
      </c>
      <c r="F11" t="s">
        <v>79</v>
      </c>
      <c r="G11" s="54"/>
    </row>
    <row r="12" spans="1:7" x14ac:dyDescent="0.2">
      <c r="A12">
        <v>8960</v>
      </c>
      <c r="B12">
        <v>57.49</v>
      </c>
      <c r="C12" t="s">
        <v>202</v>
      </c>
      <c r="D12" t="s">
        <v>203</v>
      </c>
      <c r="E12" t="s">
        <v>204</v>
      </c>
      <c r="F12" t="s">
        <v>186</v>
      </c>
      <c r="G12" s="54"/>
    </row>
    <row r="13" spans="1:7" x14ac:dyDescent="0.2">
      <c r="A13">
        <v>8974</v>
      </c>
      <c r="B13">
        <v>9.81</v>
      </c>
      <c r="C13" t="s">
        <v>205</v>
      </c>
      <c r="D13" t="s">
        <v>206</v>
      </c>
      <c r="E13" t="s">
        <v>207</v>
      </c>
      <c r="F13" t="s">
        <v>208</v>
      </c>
      <c r="G13" s="54"/>
    </row>
    <row r="14" spans="1:7" x14ac:dyDescent="0.2">
      <c r="A14">
        <v>8976</v>
      </c>
      <c r="B14">
        <v>332.86</v>
      </c>
      <c r="C14" t="s">
        <v>209</v>
      </c>
      <c r="D14" t="s">
        <v>206</v>
      </c>
      <c r="E14" t="s">
        <v>210</v>
      </c>
      <c r="F14" t="s">
        <v>208</v>
      </c>
      <c r="G14" s="54"/>
    </row>
    <row r="15" spans="1:7" x14ac:dyDescent="0.2">
      <c r="A15">
        <v>8977</v>
      </c>
      <c r="B15">
        <v>428.95</v>
      </c>
      <c r="C15" t="s">
        <v>211</v>
      </c>
      <c r="D15" t="s">
        <v>212</v>
      </c>
      <c r="E15" t="s">
        <v>213</v>
      </c>
      <c r="F15" t="s">
        <v>208</v>
      </c>
      <c r="G15" s="54"/>
    </row>
    <row r="16" spans="1:7" x14ac:dyDescent="0.2">
      <c r="A16">
        <v>8985</v>
      </c>
      <c r="B16">
        <v>25</v>
      </c>
      <c r="C16" t="s">
        <v>214</v>
      </c>
      <c r="D16" s="133">
        <v>42613</v>
      </c>
      <c r="E16" t="s">
        <v>215</v>
      </c>
      <c r="F16" t="s">
        <v>216</v>
      </c>
      <c r="G16" s="54"/>
    </row>
    <row r="17" spans="1:7" x14ac:dyDescent="0.2">
      <c r="A17" s="107">
        <v>9010</v>
      </c>
      <c r="B17" s="107">
        <v>100</v>
      </c>
      <c r="C17" s="107" t="s">
        <v>263</v>
      </c>
      <c r="D17" s="133">
        <v>42611</v>
      </c>
      <c r="E17" s="107" t="s">
        <v>264</v>
      </c>
      <c r="F17" s="107" t="s">
        <v>265</v>
      </c>
      <c r="G17" s="54"/>
    </row>
    <row r="18" spans="1:7" x14ac:dyDescent="0.2">
      <c r="A18" s="107">
        <v>9026</v>
      </c>
      <c r="B18" s="107">
        <v>623.83000000000004</v>
      </c>
      <c r="C18" s="107" t="s">
        <v>135</v>
      </c>
      <c r="D18" s="133">
        <v>42613</v>
      </c>
      <c r="E18" s="107">
        <v>957743107</v>
      </c>
      <c r="F18" s="107" t="s">
        <v>130</v>
      </c>
      <c r="G18" s="54"/>
    </row>
    <row r="19" spans="1:7" x14ac:dyDescent="0.2">
      <c r="A19" s="107">
        <v>9027</v>
      </c>
      <c r="B19" s="107">
        <v>101.99</v>
      </c>
      <c r="C19" s="107" t="s">
        <v>266</v>
      </c>
      <c r="D19" s="133">
        <v>42613</v>
      </c>
      <c r="E19" s="107" t="s">
        <v>267</v>
      </c>
      <c r="F19" s="107" t="s">
        <v>130</v>
      </c>
      <c r="G19" s="54"/>
    </row>
    <row r="20" spans="1:7" x14ac:dyDescent="0.2">
      <c r="A20" s="107">
        <v>9028</v>
      </c>
      <c r="B20" s="107">
        <v>9.81</v>
      </c>
      <c r="C20" s="107" t="s">
        <v>266</v>
      </c>
      <c r="D20" s="133">
        <v>42613</v>
      </c>
      <c r="E20" s="107" t="s">
        <v>268</v>
      </c>
      <c r="F20" s="107" t="s">
        <v>130</v>
      </c>
      <c r="G20" s="54"/>
    </row>
    <row r="21" spans="1:7" x14ac:dyDescent="0.2">
      <c r="A21" s="107">
        <f t="shared" ref="A21" si="0">A20+1</f>
        <v>9029</v>
      </c>
      <c r="B21" s="107">
        <v>230.39</v>
      </c>
      <c r="C21" s="107" t="s">
        <v>135</v>
      </c>
      <c r="D21" s="133">
        <v>42613</v>
      </c>
      <c r="E21" s="107">
        <v>957743107</v>
      </c>
      <c r="F21" s="107" t="s">
        <v>130</v>
      </c>
      <c r="G21" s="54"/>
    </row>
    <row r="23" spans="1:7" x14ac:dyDescent="0.2">
      <c r="A23" t="s">
        <v>217</v>
      </c>
      <c r="B23">
        <f>SUM(B2:B21)</f>
        <v>3550.6099999999992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0" workbookViewId="0">
      <selection activeCell="A11" sqref="A11"/>
    </sheetView>
  </sheetViews>
  <sheetFormatPr baseColWidth="10" defaultColWidth="8.83203125" defaultRowHeight="15" x14ac:dyDescent="0.2"/>
  <cols>
    <col min="1" max="1" width="32.1640625" customWidth="1"/>
    <col min="2" max="2" width="17.1640625" customWidth="1"/>
    <col min="3" max="3" width="13.6640625" customWidth="1"/>
    <col min="4" max="4" width="12.33203125" customWidth="1"/>
    <col min="5" max="5" width="87.1640625" customWidth="1"/>
  </cols>
  <sheetData>
    <row r="1" spans="1:5" ht="26" x14ac:dyDescent="0.3">
      <c r="A1" s="60" t="s">
        <v>0</v>
      </c>
      <c r="B1" s="57"/>
      <c r="C1" s="17"/>
      <c r="D1" s="57"/>
      <c r="E1" s="57"/>
    </row>
    <row r="2" spans="1:5" ht="26" x14ac:dyDescent="0.3">
      <c r="A2" s="61" t="s">
        <v>1</v>
      </c>
      <c r="B2" s="57"/>
      <c r="C2" s="17"/>
      <c r="D2" s="57"/>
      <c r="E2" s="57"/>
    </row>
    <row r="3" spans="1:5" x14ac:dyDescent="0.2">
      <c r="A3" s="57" t="s">
        <v>13</v>
      </c>
      <c r="B3" s="57"/>
      <c r="C3" s="17"/>
      <c r="D3" s="57"/>
      <c r="E3" s="57"/>
    </row>
    <row r="4" spans="1:5" x14ac:dyDescent="0.2">
      <c r="A4" s="10"/>
      <c r="B4" s="57"/>
      <c r="C4" s="17"/>
      <c r="D4" s="57"/>
      <c r="E4" s="57"/>
    </row>
    <row r="5" spans="1:5" x14ac:dyDescent="0.2">
      <c r="A5" s="54"/>
      <c r="B5" s="54"/>
      <c r="C5" s="18"/>
      <c r="D5" s="54"/>
      <c r="E5" s="54"/>
    </row>
    <row r="6" spans="1:5" ht="21" x14ac:dyDescent="0.25">
      <c r="A6" s="43" t="s">
        <v>3</v>
      </c>
      <c r="B6" s="54"/>
      <c r="C6" s="18"/>
      <c r="D6" s="54"/>
      <c r="E6" s="54"/>
    </row>
    <row r="7" spans="1:5" x14ac:dyDescent="0.2">
      <c r="A7" s="42" t="s">
        <v>4</v>
      </c>
      <c r="B7" s="42" t="s">
        <v>5</v>
      </c>
      <c r="C7" s="19" t="s">
        <v>6</v>
      </c>
      <c r="D7" s="42" t="s">
        <v>7</v>
      </c>
      <c r="E7" s="42" t="s">
        <v>8</v>
      </c>
    </row>
    <row r="8" spans="1:5" x14ac:dyDescent="0.2">
      <c r="A8" s="9" t="s">
        <v>14</v>
      </c>
      <c r="B8" s="20">
        <v>1950</v>
      </c>
      <c r="C8" s="21"/>
      <c r="D8" s="20"/>
      <c r="E8" s="106" t="s">
        <v>219</v>
      </c>
    </row>
    <row r="9" spans="1:5" x14ac:dyDescent="0.2">
      <c r="A9" s="11" t="s">
        <v>15</v>
      </c>
      <c r="B9" s="105">
        <v>4090</v>
      </c>
      <c r="C9" s="81"/>
      <c r="D9" s="82"/>
      <c r="E9" s="4"/>
    </row>
    <row r="10" spans="1:5" x14ac:dyDescent="0.2">
      <c r="A10" s="3" t="s">
        <v>9</v>
      </c>
      <c r="B10" s="27">
        <f>SUM(B8:B9)</f>
        <v>6040</v>
      </c>
      <c r="C10" s="23">
        <v>0</v>
      </c>
      <c r="D10" s="22">
        <v>0</v>
      </c>
      <c r="E10" s="3"/>
    </row>
    <row r="11" spans="1:5" x14ac:dyDescent="0.2">
      <c r="A11" s="44"/>
      <c r="B11" s="12"/>
      <c r="C11" s="24"/>
      <c r="D11" s="12"/>
      <c r="E11" s="44"/>
    </row>
    <row r="12" spans="1:5" ht="21" x14ac:dyDescent="0.25">
      <c r="A12" s="7" t="s">
        <v>10</v>
      </c>
      <c r="B12" s="13"/>
      <c r="C12" s="25"/>
      <c r="D12" s="13"/>
      <c r="E12" s="4"/>
    </row>
    <row r="13" spans="1:5" x14ac:dyDescent="0.2">
      <c r="A13" s="8" t="s">
        <v>4</v>
      </c>
      <c r="B13" s="14" t="s">
        <v>5</v>
      </c>
      <c r="C13" s="26" t="s">
        <v>6</v>
      </c>
      <c r="D13" s="14" t="s">
        <v>7</v>
      </c>
      <c r="E13" s="8" t="s">
        <v>8</v>
      </c>
    </row>
    <row r="14" spans="1:5" x14ac:dyDescent="0.2">
      <c r="A14" s="109" t="s">
        <v>114</v>
      </c>
      <c r="B14" s="114">
        <v>610</v>
      </c>
      <c r="C14" s="134"/>
      <c r="D14" s="135"/>
      <c r="E14" s="112" t="s">
        <v>220</v>
      </c>
    </row>
    <row r="15" spans="1:5" x14ac:dyDescent="0.2">
      <c r="A15" s="109"/>
      <c r="B15" s="114"/>
      <c r="C15" s="134"/>
      <c r="D15" s="135"/>
      <c r="E15" s="112"/>
    </row>
    <row r="16" spans="1:5" x14ac:dyDescent="0.2">
      <c r="A16" s="108" t="s">
        <v>16</v>
      </c>
      <c r="B16" s="114">
        <v>500</v>
      </c>
      <c r="C16" s="134"/>
      <c r="D16" s="136"/>
      <c r="E16" s="131" t="s">
        <v>115</v>
      </c>
    </row>
    <row r="17" spans="1:5" s="107" customFormat="1" x14ac:dyDescent="0.2">
      <c r="A17" s="108" t="s">
        <v>17</v>
      </c>
      <c r="B17" s="114">
        <v>534</v>
      </c>
      <c r="C17" s="134"/>
      <c r="D17" s="135"/>
      <c r="E17" s="108" t="s">
        <v>221</v>
      </c>
    </row>
    <row r="18" spans="1:5" ht="15.75" customHeight="1" x14ac:dyDescent="0.2">
      <c r="A18" s="83" t="s">
        <v>18</v>
      </c>
      <c r="B18" s="114">
        <v>1200</v>
      </c>
      <c r="C18" s="134"/>
      <c r="D18" s="135"/>
      <c r="E18" s="131" t="s">
        <v>116</v>
      </c>
    </row>
    <row r="19" spans="1:5" x14ac:dyDescent="0.2">
      <c r="A19" s="9" t="s">
        <v>117</v>
      </c>
      <c r="B19" s="114">
        <v>150</v>
      </c>
      <c r="C19" s="134"/>
      <c r="D19" s="135"/>
      <c r="E19" s="131" t="s">
        <v>222</v>
      </c>
    </row>
    <row r="20" spans="1:5" x14ac:dyDescent="0.2">
      <c r="A20" s="108" t="s">
        <v>19</v>
      </c>
      <c r="B20" s="115">
        <v>9000</v>
      </c>
      <c r="C20" s="134"/>
      <c r="D20" s="136"/>
      <c r="E20" s="131" t="s">
        <v>118</v>
      </c>
    </row>
    <row r="21" spans="1:5" x14ac:dyDescent="0.2">
      <c r="A21" s="108"/>
      <c r="B21" s="114"/>
      <c r="C21" s="134"/>
      <c r="D21" s="136"/>
      <c r="E21" s="131"/>
    </row>
    <row r="22" spans="1:5" x14ac:dyDescent="0.2">
      <c r="A22" s="149" t="s">
        <v>20</v>
      </c>
      <c r="B22" s="138">
        <v>1253</v>
      </c>
      <c r="C22" s="119"/>
      <c r="D22" s="137"/>
      <c r="E22" s="149" t="s">
        <v>256</v>
      </c>
    </row>
    <row r="23" spans="1:5" x14ac:dyDescent="0.2">
      <c r="A23" s="131" t="s">
        <v>21</v>
      </c>
      <c r="B23" s="114">
        <v>500</v>
      </c>
      <c r="C23" s="138">
        <v>0</v>
      </c>
      <c r="D23" s="135"/>
      <c r="E23" s="131" t="s">
        <v>116</v>
      </c>
    </row>
    <row r="24" spans="1:5" x14ac:dyDescent="0.2">
      <c r="A24" s="131" t="s">
        <v>22</v>
      </c>
      <c r="B24" s="114">
        <v>50</v>
      </c>
      <c r="C24" s="138"/>
      <c r="D24" s="135"/>
      <c r="E24" s="131" t="s">
        <v>116</v>
      </c>
    </row>
    <row r="25" spans="1:5" x14ac:dyDescent="0.2">
      <c r="A25" s="112" t="s">
        <v>23</v>
      </c>
      <c r="B25" s="116">
        <v>1180</v>
      </c>
      <c r="C25" s="139"/>
      <c r="D25" s="140"/>
      <c r="E25" s="112" t="s">
        <v>5</v>
      </c>
    </row>
    <row r="26" spans="1:5" x14ac:dyDescent="0.2">
      <c r="A26" s="131"/>
      <c r="B26" s="114"/>
      <c r="C26" s="134"/>
      <c r="D26" s="135"/>
      <c r="E26" s="131"/>
    </row>
    <row r="27" spans="1:5" x14ac:dyDescent="0.2">
      <c r="A27" s="131"/>
      <c r="B27" s="114"/>
      <c r="C27" s="134"/>
      <c r="D27" s="135"/>
      <c r="E27" s="131"/>
    </row>
    <row r="28" spans="1:5" x14ac:dyDescent="0.2">
      <c r="A28" s="110" t="s">
        <v>24</v>
      </c>
      <c r="B28" s="117"/>
      <c r="C28" s="141"/>
      <c r="D28" s="142"/>
      <c r="E28" s="110"/>
    </row>
    <row r="29" spans="1:5" x14ac:dyDescent="0.2">
      <c r="A29" s="131" t="s">
        <v>25</v>
      </c>
      <c r="B29" s="114">
        <v>175</v>
      </c>
      <c r="C29" s="138"/>
      <c r="D29" s="135"/>
      <c r="E29" s="131" t="s">
        <v>116</v>
      </c>
    </row>
    <row r="30" spans="1:5" x14ac:dyDescent="0.2">
      <c r="A30" s="112"/>
      <c r="B30" s="116"/>
      <c r="C30" s="139"/>
      <c r="D30" s="140"/>
      <c r="E30" s="112"/>
    </row>
    <row r="31" spans="1:5" x14ac:dyDescent="0.2">
      <c r="A31" s="131" t="s">
        <v>26</v>
      </c>
      <c r="B31" s="114">
        <v>200</v>
      </c>
      <c r="C31" s="134"/>
      <c r="D31" s="135"/>
      <c r="E31" s="131" t="s">
        <v>116</v>
      </c>
    </row>
    <row r="32" spans="1:5" x14ac:dyDescent="0.2">
      <c r="A32" s="11" t="s">
        <v>27</v>
      </c>
      <c r="B32" s="114">
        <v>400</v>
      </c>
      <c r="C32" s="143"/>
      <c r="D32" s="135"/>
      <c r="E32" s="109" t="s">
        <v>119</v>
      </c>
    </row>
    <row r="33" spans="1:5" x14ac:dyDescent="0.2">
      <c r="A33" s="131" t="s">
        <v>28</v>
      </c>
      <c r="B33" s="118">
        <v>200</v>
      </c>
      <c r="C33" s="130"/>
      <c r="D33" s="131"/>
      <c r="E33" s="131" t="s">
        <v>223</v>
      </c>
    </row>
    <row r="34" spans="1:5" x14ac:dyDescent="0.2">
      <c r="A34" s="131"/>
      <c r="B34" s="118"/>
      <c r="C34" s="130"/>
      <c r="D34" s="131"/>
      <c r="E34" s="131"/>
    </row>
    <row r="35" spans="1:5" x14ac:dyDescent="0.2">
      <c r="A35" s="84" t="s">
        <v>120</v>
      </c>
      <c r="B35" s="116">
        <v>450</v>
      </c>
      <c r="C35" s="144"/>
      <c r="D35" s="112"/>
      <c r="E35" s="112" t="s">
        <v>121</v>
      </c>
    </row>
    <row r="36" spans="1:5" x14ac:dyDescent="0.2">
      <c r="A36" s="131" t="s">
        <v>276</v>
      </c>
      <c r="B36" s="118">
        <v>150</v>
      </c>
      <c r="C36" s="130"/>
      <c r="D36" s="131"/>
      <c r="E36" s="131"/>
    </row>
    <row r="37" spans="1:5" x14ac:dyDescent="0.2">
      <c r="A37" s="131"/>
      <c r="B37" s="118"/>
      <c r="C37" s="130"/>
      <c r="D37" s="131"/>
      <c r="E37" s="131"/>
    </row>
    <row r="38" spans="1:5" x14ac:dyDescent="0.2">
      <c r="A38" s="110" t="s">
        <v>29</v>
      </c>
      <c r="B38" s="118"/>
      <c r="C38" s="130"/>
      <c r="D38" s="131"/>
      <c r="E38" s="131"/>
    </row>
    <row r="39" spans="1:5" x14ac:dyDescent="0.2">
      <c r="A39" s="108" t="s">
        <v>30</v>
      </c>
      <c r="B39" s="118">
        <v>150</v>
      </c>
      <c r="C39" s="130"/>
      <c r="D39" s="131"/>
      <c r="E39" s="131" t="s">
        <v>116</v>
      </c>
    </row>
    <row r="40" spans="1:5" x14ac:dyDescent="0.2">
      <c r="A40" s="108"/>
      <c r="B40" s="118"/>
      <c r="C40" s="130"/>
      <c r="D40" s="131"/>
      <c r="E40" s="131"/>
    </row>
    <row r="41" spans="1:5" x14ac:dyDescent="0.2">
      <c r="A41" s="110" t="s">
        <v>277</v>
      </c>
      <c r="B41" s="118">
        <v>300</v>
      </c>
      <c r="C41" s="130"/>
      <c r="D41" s="131"/>
      <c r="E41" s="131" t="s">
        <v>224</v>
      </c>
    </row>
    <row r="42" spans="1:5" x14ac:dyDescent="0.2">
      <c r="A42" s="108"/>
      <c r="B42" s="118"/>
      <c r="C42" s="130"/>
      <c r="D42" s="131"/>
      <c r="E42" s="131"/>
    </row>
    <row r="43" spans="1:5" x14ac:dyDescent="0.2">
      <c r="A43" s="110" t="s">
        <v>278</v>
      </c>
      <c r="B43" s="118">
        <v>750</v>
      </c>
      <c r="C43" s="130">
        <v>0</v>
      </c>
      <c r="D43" s="131"/>
      <c r="E43" s="131" t="s">
        <v>225</v>
      </c>
    </row>
    <row r="44" spans="1:5" x14ac:dyDescent="0.2">
      <c r="A44" s="108"/>
      <c r="B44" s="118"/>
      <c r="C44" s="130"/>
      <c r="D44" s="131"/>
      <c r="E44" s="131"/>
    </row>
    <row r="45" spans="1:5" x14ac:dyDescent="0.2">
      <c r="A45" s="110" t="s">
        <v>52</v>
      </c>
      <c r="B45" s="113">
        <v>300</v>
      </c>
      <c r="C45" s="113">
        <v>0</v>
      </c>
      <c r="D45" s="65"/>
      <c r="E45" s="131" t="s">
        <v>226</v>
      </c>
    </row>
    <row r="46" spans="1:5" x14ac:dyDescent="0.2">
      <c r="A46" s="108"/>
      <c r="B46" s="118"/>
      <c r="C46" s="130"/>
      <c r="D46" s="131"/>
      <c r="E46" s="131"/>
    </row>
    <row r="47" spans="1:5" x14ac:dyDescent="0.2">
      <c r="A47" s="3" t="s">
        <v>11</v>
      </c>
      <c r="B47" s="145">
        <f>SUM(B14:B45)</f>
        <v>18052</v>
      </c>
      <c r="C47" s="145"/>
      <c r="D47" s="146">
        <v>0</v>
      </c>
      <c r="E47" s="3"/>
    </row>
    <row r="48" spans="1:5" x14ac:dyDescent="0.2">
      <c r="A48" s="108"/>
      <c r="B48" s="15"/>
      <c r="C48" s="114"/>
      <c r="D48" s="15"/>
      <c r="E48" s="108"/>
    </row>
    <row r="49" spans="1:5" x14ac:dyDescent="0.2">
      <c r="A49" s="5" t="s">
        <v>12</v>
      </c>
      <c r="B49" s="147">
        <f>B10-B47</f>
        <v>-12012</v>
      </c>
      <c r="C49" s="148"/>
      <c r="D49" s="16"/>
      <c r="E49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5" workbookViewId="0">
      <selection activeCell="B29" sqref="B29"/>
    </sheetView>
  </sheetViews>
  <sheetFormatPr baseColWidth="10" defaultColWidth="8.83203125" defaultRowHeight="15" x14ac:dyDescent="0.2"/>
  <cols>
    <col min="1" max="1" width="37.33203125" customWidth="1"/>
    <col min="2" max="2" width="25.1640625" customWidth="1"/>
    <col min="3" max="3" width="20" customWidth="1"/>
    <col min="4" max="4" width="16.5" customWidth="1"/>
    <col min="5" max="5" width="57.6640625" customWidth="1"/>
  </cols>
  <sheetData>
    <row r="1" spans="1:6" ht="26" x14ac:dyDescent="0.3">
      <c r="A1" s="60" t="s">
        <v>0</v>
      </c>
      <c r="B1" s="57"/>
      <c r="C1" s="57"/>
      <c r="D1" s="57"/>
      <c r="E1" s="57"/>
      <c r="F1" s="54"/>
    </row>
    <row r="2" spans="1:6" ht="26" x14ac:dyDescent="0.3">
      <c r="A2" s="61" t="s">
        <v>1</v>
      </c>
      <c r="B2" s="57"/>
      <c r="C2" s="57"/>
      <c r="D2" s="57"/>
      <c r="E2" s="57"/>
      <c r="F2" s="54"/>
    </row>
    <row r="3" spans="1:6" x14ac:dyDescent="0.2">
      <c r="A3" s="57" t="s">
        <v>68</v>
      </c>
      <c r="B3" s="57"/>
      <c r="C3" s="57"/>
      <c r="D3" s="57"/>
      <c r="E3" s="57"/>
      <c r="F3" s="54"/>
    </row>
    <row r="4" spans="1:6" x14ac:dyDescent="0.2">
      <c r="A4" s="57"/>
      <c r="B4" s="57"/>
      <c r="C4" s="57"/>
      <c r="D4" s="57"/>
      <c r="E4" s="57"/>
      <c r="F4" s="54"/>
    </row>
    <row r="5" spans="1:6" x14ac:dyDescent="0.2">
      <c r="A5" s="54"/>
      <c r="B5" s="54"/>
      <c r="C5" s="54"/>
      <c r="D5" s="54"/>
      <c r="E5" s="54"/>
      <c r="F5" s="54"/>
    </row>
    <row r="6" spans="1:6" ht="21" x14ac:dyDescent="0.25">
      <c r="A6" s="43" t="s">
        <v>3</v>
      </c>
      <c r="B6" s="54"/>
      <c r="C6" s="54"/>
      <c r="D6" s="54"/>
      <c r="E6" s="54"/>
      <c r="F6" s="54"/>
    </row>
    <row r="7" spans="1:6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54"/>
    </row>
    <row r="8" spans="1:6" x14ac:dyDescent="0.2">
      <c r="A8" s="62"/>
      <c r="B8" s="73"/>
      <c r="C8" s="73"/>
      <c r="D8" s="73"/>
      <c r="E8" s="62"/>
      <c r="F8" s="54"/>
    </row>
    <row r="9" spans="1:6" x14ac:dyDescent="0.2">
      <c r="A9" s="62"/>
      <c r="B9" s="73"/>
      <c r="C9" s="73"/>
      <c r="D9" s="73">
        <f t="shared" ref="D9:D11" si="0">C9-B9</f>
        <v>0</v>
      </c>
      <c r="E9" s="62"/>
      <c r="F9" s="54"/>
    </row>
    <row r="10" spans="1:6" x14ac:dyDescent="0.2">
      <c r="A10" s="62"/>
      <c r="B10" s="73"/>
      <c r="C10" s="73"/>
      <c r="D10" s="73">
        <f t="shared" si="0"/>
        <v>0</v>
      </c>
      <c r="E10" s="62"/>
      <c r="F10" s="54"/>
    </row>
    <row r="11" spans="1:6" x14ac:dyDescent="0.2">
      <c r="A11" s="62"/>
      <c r="B11" s="73"/>
      <c r="C11" s="73"/>
      <c r="D11" s="73">
        <f t="shared" si="0"/>
        <v>0</v>
      </c>
      <c r="E11" s="62"/>
      <c r="F11" s="54"/>
    </row>
    <row r="12" spans="1:6" x14ac:dyDescent="0.2">
      <c r="A12" s="59" t="s">
        <v>9</v>
      </c>
      <c r="B12" s="72">
        <f>SUM(B8:B11)</f>
        <v>0</v>
      </c>
      <c r="C12" s="72">
        <f>SUM(C8:C11)</f>
        <v>0</v>
      </c>
      <c r="D12" s="72">
        <f>SUM(D8:D11)</f>
        <v>0</v>
      </c>
      <c r="E12" s="59"/>
      <c r="F12" s="54"/>
    </row>
    <row r="13" spans="1:6" x14ac:dyDescent="0.2">
      <c r="A13" s="71"/>
      <c r="B13" s="71"/>
      <c r="C13" s="71"/>
      <c r="D13" s="71"/>
      <c r="E13" s="71"/>
      <c r="F13" s="54"/>
    </row>
    <row r="14" spans="1:6" ht="21" x14ac:dyDescent="0.25">
      <c r="A14" s="56" t="s">
        <v>10</v>
      </c>
      <c r="B14" s="63"/>
      <c r="C14" s="63"/>
      <c r="D14" s="63"/>
      <c r="E14" s="63"/>
      <c r="F14" s="54"/>
    </row>
    <row r="15" spans="1:6" x14ac:dyDescent="0.2">
      <c r="A15" s="55" t="s">
        <v>4</v>
      </c>
      <c r="B15" s="55" t="s">
        <v>5</v>
      </c>
      <c r="C15" s="55" t="s">
        <v>6</v>
      </c>
      <c r="D15" s="55" t="s">
        <v>7</v>
      </c>
      <c r="E15" s="55" t="s">
        <v>8</v>
      </c>
      <c r="F15" s="54"/>
    </row>
    <row r="16" spans="1:6" x14ac:dyDescent="0.2">
      <c r="A16" s="62" t="s">
        <v>91</v>
      </c>
      <c r="B16" s="73">
        <v>845</v>
      </c>
      <c r="C16" s="73"/>
      <c r="D16" s="73"/>
      <c r="E16" s="62" t="s">
        <v>95</v>
      </c>
      <c r="F16" s="54"/>
    </row>
    <row r="17" spans="1:6" x14ac:dyDescent="0.2">
      <c r="A17" s="62" t="s">
        <v>69</v>
      </c>
      <c r="B17" s="73">
        <v>7500</v>
      </c>
      <c r="C17" s="73"/>
      <c r="D17" s="73"/>
      <c r="E17" s="62" t="s">
        <v>227</v>
      </c>
      <c r="F17" s="54"/>
    </row>
    <row r="18" spans="1:6" x14ac:dyDescent="0.2">
      <c r="A18" s="62" t="s">
        <v>70</v>
      </c>
      <c r="B18" s="73">
        <f>16.67*8+206.96*8</f>
        <v>1789.04</v>
      </c>
      <c r="C18" s="73"/>
      <c r="D18" s="73"/>
      <c r="E18" s="62" t="s">
        <v>94</v>
      </c>
      <c r="F18" s="54"/>
    </row>
    <row r="19" spans="1:6" x14ac:dyDescent="0.2">
      <c r="A19" s="62" t="s">
        <v>71</v>
      </c>
      <c r="B19" s="73">
        <v>466</v>
      </c>
      <c r="C19" s="73"/>
      <c r="D19" s="73"/>
      <c r="E19" s="62" t="s">
        <v>72</v>
      </c>
      <c r="F19" s="54"/>
    </row>
    <row r="20" spans="1:6" x14ac:dyDescent="0.2">
      <c r="A20" s="62" t="s">
        <v>73</v>
      </c>
      <c r="B20" s="73">
        <v>200</v>
      </c>
      <c r="C20" s="73"/>
      <c r="D20" s="73"/>
      <c r="E20" s="62"/>
      <c r="F20" s="54"/>
    </row>
    <row r="21" spans="1:6" x14ac:dyDescent="0.2">
      <c r="A21" s="62" t="s">
        <v>74</v>
      </c>
      <c r="B21" s="73">
        <v>400</v>
      </c>
      <c r="C21" s="73"/>
      <c r="D21" s="73"/>
      <c r="E21" s="62"/>
      <c r="F21" s="54"/>
    </row>
    <row r="22" spans="1:6" s="107" customFormat="1" x14ac:dyDescent="0.2">
      <c r="A22" s="131" t="s">
        <v>281</v>
      </c>
      <c r="B22" s="73">
        <v>1200</v>
      </c>
      <c r="C22" s="73"/>
      <c r="D22" s="73"/>
      <c r="E22" s="131"/>
    </row>
    <row r="23" spans="1:6" s="107" customFormat="1" x14ac:dyDescent="0.2">
      <c r="A23" s="131" t="s">
        <v>282</v>
      </c>
      <c r="B23" s="73">
        <v>300</v>
      </c>
      <c r="C23" s="73"/>
      <c r="D23" s="73"/>
      <c r="E23" s="131"/>
    </row>
    <row r="24" spans="1:6" s="107" customFormat="1" x14ac:dyDescent="0.2">
      <c r="A24" s="131" t="s">
        <v>286</v>
      </c>
      <c r="B24" s="154">
        <v>2500</v>
      </c>
      <c r="C24" s="73"/>
      <c r="D24" s="73"/>
      <c r="E24" s="131"/>
    </row>
    <row r="25" spans="1:6" x14ac:dyDescent="0.2">
      <c r="A25" s="62" t="s">
        <v>75</v>
      </c>
      <c r="B25" s="73">
        <v>500</v>
      </c>
      <c r="C25" s="73"/>
      <c r="D25" s="73"/>
      <c r="E25" s="62" t="s">
        <v>76</v>
      </c>
      <c r="F25" s="54"/>
    </row>
    <row r="26" spans="1:6" x14ac:dyDescent="0.2">
      <c r="A26" s="59" t="s">
        <v>11</v>
      </c>
      <c r="B26" s="72">
        <f>SUM(B16:B25)</f>
        <v>15700.04</v>
      </c>
      <c r="C26" s="72">
        <f>SUM(C16:C21)</f>
        <v>0</v>
      </c>
      <c r="D26" s="72">
        <f>SUM(D16:D21)</f>
        <v>0</v>
      </c>
      <c r="E26" s="59"/>
      <c r="F26" s="54"/>
    </row>
    <row r="27" spans="1:6" x14ac:dyDescent="0.2">
      <c r="A27" s="62"/>
      <c r="B27" s="62"/>
      <c r="C27" s="62"/>
      <c r="D27" s="62"/>
      <c r="E27" s="62"/>
      <c r="F27" s="54"/>
    </row>
    <row r="28" spans="1:6" ht="21" x14ac:dyDescent="0.25">
      <c r="A28" s="64" t="s">
        <v>12</v>
      </c>
      <c r="B28" s="70">
        <f>B12-B26</f>
        <v>-15700.04</v>
      </c>
      <c r="C28" s="70">
        <f>C12-C26</f>
        <v>0</v>
      </c>
      <c r="D28" s="58"/>
      <c r="E28" s="58"/>
      <c r="F28" s="54"/>
    </row>
    <row r="29" spans="1:6" x14ac:dyDescent="0.2">
      <c r="A29" s="54"/>
      <c r="B29" s="54"/>
      <c r="C29" s="54"/>
      <c r="D29" s="54"/>
      <c r="E29" s="54"/>
      <c r="F29" s="54"/>
    </row>
    <row r="30" spans="1:6" x14ac:dyDescent="0.2">
      <c r="A30" s="101"/>
      <c r="B30" s="76"/>
      <c r="C30" s="54"/>
      <c r="D30" s="54"/>
      <c r="E30" s="54"/>
      <c r="F30" s="54"/>
    </row>
    <row r="31" spans="1:6" x14ac:dyDescent="0.2">
      <c r="F31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" workbookViewId="0">
      <selection activeCell="B15" sqref="B15"/>
    </sheetView>
  </sheetViews>
  <sheetFormatPr baseColWidth="10" defaultColWidth="8.83203125" defaultRowHeight="15" x14ac:dyDescent="0.2"/>
  <cols>
    <col min="1" max="1" width="48.6640625" style="107" customWidth="1"/>
    <col min="2" max="2" width="21" style="107" customWidth="1"/>
    <col min="3" max="3" width="14.33203125" style="107" customWidth="1"/>
    <col min="4" max="4" width="25" style="107" customWidth="1"/>
    <col min="5" max="5" width="48.5" style="107" customWidth="1"/>
    <col min="6" max="16384" width="8.83203125" style="107"/>
  </cols>
  <sheetData>
    <row r="1" spans="1:5" ht="26" x14ac:dyDescent="0.3">
      <c r="A1" s="60" t="s">
        <v>0</v>
      </c>
      <c r="B1" s="57"/>
      <c r="C1" s="57"/>
      <c r="D1" s="57"/>
      <c r="E1" s="57"/>
    </row>
    <row r="2" spans="1:5" ht="26" x14ac:dyDescent="0.3">
      <c r="A2" s="61" t="s">
        <v>1</v>
      </c>
      <c r="B2" s="57"/>
      <c r="C2" s="57"/>
      <c r="D2" s="57"/>
      <c r="E2" s="57"/>
    </row>
    <row r="3" spans="1:5" x14ac:dyDescent="0.2">
      <c r="A3" s="57" t="s">
        <v>63</v>
      </c>
      <c r="B3" s="57"/>
      <c r="C3" s="57"/>
      <c r="D3" s="57"/>
      <c r="E3" s="57"/>
    </row>
    <row r="4" spans="1:5" x14ac:dyDescent="0.2">
      <c r="A4" s="46"/>
      <c r="B4" s="57"/>
      <c r="C4" s="57"/>
      <c r="D4" s="57"/>
      <c r="E4" s="57"/>
    </row>
    <row r="6" spans="1:5" ht="21" x14ac:dyDescent="0.25">
      <c r="A6" s="68" t="s">
        <v>3</v>
      </c>
    </row>
    <row r="7" spans="1:5" x14ac:dyDescent="0.2">
      <c r="A7" s="69" t="s">
        <v>4</v>
      </c>
      <c r="B7" s="69" t="s">
        <v>5</v>
      </c>
      <c r="C7" s="69" t="s">
        <v>6</v>
      </c>
      <c r="D7" s="69" t="s">
        <v>7</v>
      </c>
      <c r="E7" s="69" t="s">
        <v>8</v>
      </c>
    </row>
    <row r="8" spans="1:5" x14ac:dyDescent="0.2">
      <c r="A8" s="131" t="s">
        <v>53</v>
      </c>
      <c r="B8" s="65">
        <v>24725.54</v>
      </c>
      <c r="C8" s="65"/>
      <c r="D8" s="65"/>
      <c r="E8" s="131" t="s">
        <v>176</v>
      </c>
    </row>
    <row r="9" spans="1:5" x14ac:dyDescent="0.2">
      <c r="A9" s="131" t="s">
        <v>248</v>
      </c>
      <c r="B9" s="65">
        <v>300</v>
      </c>
      <c r="C9" s="65"/>
      <c r="D9" s="65"/>
      <c r="E9" s="131"/>
    </row>
    <row r="10" spans="1:5" x14ac:dyDescent="0.2">
      <c r="A10" s="131" t="s">
        <v>54</v>
      </c>
      <c r="B10" s="65">
        <v>3200</v>
      </c>
      <c r="C10" s="65"/>
      <c r="D10" s="65"/>
      <c r="E10" s="131"/>
    </row>
    <row r="11" spans="1:5" x14ac:dyDescent="0.2">
      <c r="A11" s="131" t="s">
        <v>279</v>
      </c>
      <c r="B11" s="65">
        <v>200</v>
      </c>
      <c r="C11" s="65"/>
      <c r="D11" s="65"/>
      <c r="E11" s="131"/>
    </row>
    <row r="12" spans="1:5" x14ac:dyDescent="0.2">
      <c r="A12" s="131" t="s">
        <v>55</v>
      </c>
      <c r="B12" s="65">
        <v>2500</v>
      </c>
      <c r="C12" s="65"/>
      <c r="D12" s="65"/>
      <c r="E12" s="131"/>
    </row>
    <row r="13" spans="1:5" x14ac:dyDescent="0.2">
      <c r="A13" s="59" t="s">
        <v>9</v>
      </c>
      <c r="B13" s="66">
        <f>SUM(B8:B12)</f>
        <v>30925.54</v>
      </c>
      <c r="C13" s="66">
        <v>0</v>
      </c>
      <c r="D13" s="66"/>
      <c r="E13" s="89"/>
    </row>
    <row r="15" spans="1:5" ht="21" x14ac:dyDescent="0.25">
      <c r="A15" s="56" t="s">
        <v>10</v>
      </c>
      <c r="B15" s="112"/>
      <c r="C15" s="112"/>
      <c r="D15" s="112"/>
      <c r="E15" s="112"/>
    </row>
    <row r="16" spans="1:5" x14ac:dyDescent="0.2">
      <c r="A16" s="55" t="s">
        <v>4</v>
      </c>
      <c r="B16" s="55" t="s">
        <v>5</v>
      </c>
      <c r="C16" s="55" t="s">
        <v>6</v>
      </c>
      <c r="D16" s="55" t="s">
        <v>7</v>
      </c>
      <c r="E16" s="55" t="s">
        <v>8</v>
      </c>
    </row>
    <row r="17" spans="1:5" x14ac:dyDescent="0.2">
      <c r="A17" s="131" t="s">
        <v>56</v>
      </c>
      <c r="B17" s="65">
        <v>1610</v>
      </c>
      <c r="C17" s="65"/>
      <c r="D17" s="65"/>
      <c r="E17" s="131" t="s">
        <v>57</v>
      </c>
    </row>
    <row r="18" spans="1:5" x14ac:dyDescent="0.2">
      <c r="A18" s="131" t="s">
        <v>58</v>
      </c>
      <c r="B18" s="65">
        <v>1600</v>
      </c>
      <c r="C18" s="65"/>
      <c r="D18" s="65"/>
      <c r="E18" s="131" t="s">
        <v>59</v>
      </c>
    </row>
    <row r="19" spans="1:5" x14ac:dyDescent="0.2">
      <c r="A19" s="131" t="s">
        <v>60</v>
      </c>
      <c r="B19" s="65">
        <v>540</v>
      </c>
      <c r="C19" s="65"/>
      <c r="D19" s="65"/>
      <c r="E19" s="131" t="s">
        <v>61</v>
      </c>
    </row>
    <row r="20" spans="1:5" x14ac:dyDescent="0.2">
      <c r="A20" s="131" t="s">
        <v>62</v>
      </c>
      <c r="B20" s="65">
        <v>500</v>
      </c>
      <c r="C20" s="65"/>
      <c r="D20" s="65"/>
      <c r="E20" s="131" t="s">
        <v>143</v>
      </c>
    </row>
    <row r="21" spans="1:5" x14ac:dyDescent="0.2">
      <c r="A21" s="131"/>
      <c r="B21" s="65"/>
      <c r="C21" s="65"/>
      <c r="D21" s="65"/>
      <c r="E21" s="131"/>
    </row>
    <row r="22" spans="1:5" x14ac:dyDescent="0.2">
      <c r="A22" s="131"/>
      <c r="B22" s="65"/>
      <c r="C22" s="65"/>
      <c r="D22" s="65"/>
      <c r="E22" s="131"/>
    </row>
    <row r="23" spans="1:5" x14ac:dyDescent="0.2">
      <c r="A23" s="131"/>
      <c r="B23" s="65"/>
      <c r="C23" s="65"/>
      <c r="D23" s="65"/>
      <c r="E23" s="131"/>
    </row>
    <row r="24" spans="1:5" x14ac:dyDescent="0.2">
      <c r="A24" s="59" t="s">
        <v>11</v>
      </c>
      <c r="B24" s="66">
        <f>SUM(B17:B23)</f>
        <v>4250</v>
      </c>
      <c r="C24" s="66">
        <v>0</v>
      </c>
      <c r="D24" s="66"/>
      <c r="E24" s="59"/>
    </row>
    <row r="25" spans="1:5" x14ac:dyDescent="0.2">
      <c r="A25" s="131"/>
      <c r="B25" s="131"/>
      <c r="C25" s="131"/>
      <c r="D25" s="131"/>
      <c r="E25" s="131"/>
    </row>
    <row r="26" spans="1:5" ht="21" x14ac:dyDescent="0.25">
      <c r="A26" s="64" t="s">
        <v>12</v>
      </c>
      <c r="B26" s="67">
        <f>B13-B24</f>
        <v>26675.54</v>
      </c>
      <c r="C26" s="67">
        <v>0</v>
      </c>
      <c r="D26" s="58"/>
      <c r="E26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9" sqref="B19"/>
    </sheetView>
  </sheetViews>
  <sheetFormatPr baseColWidth="10" defaultColWidth="8.83203125" defaultRowHeight="15" x14ac:dyDescent="0.2"/>
  <cols>
    <col min="1" max="1" width="33.5" customWidth="1"/>
    <col min="2" max="2" width="17.83203125" customWidth="1"/>
    <col min="3" max="3" width="13.5" customWidth="1"/>
    <col min="4" max="4" width="18.6640625" customWidth="1"/>
    <col min="5" max="5" width="55" customWidth="1"/>
  </cols>
  <sheetData>
    <row r="1" spans="1:6" ht="26" x14ac:dyDescent="0.3">
      <c r="A1" s="61" t="s">
        <v>1</v>
      </c>
      <c r="B1" s="2"/>
      <c r="C1" s="2"/>
      <c r="D1" s="2"/>
      <c r="E1" s="2"/>
      <c r="F1" s="1"/>
    </row>
    <row r="2" spans="1:6" x14ac:dyDescent="0.2">
      <c r="A2" s="2" t="s">
        <v>31</v>
      </c>
      <c r="B2" s="2"/>
      <c r="C2" s="2"/>
      <c r="D2" s="2"/>
      <c r="E2" s="2"/>
      <c r="F2" s="1"/>
    </row>
    <row r="3" spans="1:6" x14ac:dyDescent="0.2">
      <c r="A3" s="28"/>
      <c r="B3" s="2"/>
      <c r="C3" s="2"/>
      <c r="D3" s="2"/>
      <c r="E3" s="2"/>
      <c r="F3" s="1"/>
    </row>
    <row r="4" spans="1:6" x14ac:dyDescent="0.2">
      <c r="A4" s="1"/>
      <c r="B4" s="1"/>
      <c r="C4" s="1"/>
      <c r="D4" s="1"/>
      <c r="E4" s="1"/>
      <c r="F4" s="1"/>
    </row>
    <row r="5" spans="1:6" ht="21" x14ac:dyDescent="0.25">
      <c r="A5" s="43" t="s">
        <v>3</v>
      </c>
      <c r="B5" s="1"/>
      <c r="C5" s="1"/>
      <c r="D5" s="1"/>
      <c r="E5" s="1"/>
      <c r="F5" s="1"/>
    </row>
    <row r="6" spans="1:6" x14ac:dyDescent="0.2">
      <c r="A6" s="42" t="s">
        <v>4</v>
      </c>
      <c r="B6" s="42" t="s">
        <v>5</v>
      </c>
      <c r="C6" s="42" t="s">
        <v>6</v>
      </c>
      <c r="D6" s="42" t="s">
        <v>7</v>
      </c>
      <c r="E6" s="42" t="s">
        <v>8</v>
      </c>
      <c r="F6" s="1"/>
    </row>
    <row r="7" spans="1:6" x14ac:dyDescent="0.2">
      <c r="A7" s="11"/>
      <c r="B7" s="88"/>
      <c r="C7" s="35"/>
      <c r="D7" s="35"/>
      <c r="E7" s="35"/>
      <c r="F7" s="1"/>
    </row>
    <row r="8" spans="1:6" x14ac:dyDescent="0.2">
      <c r="A8" s="29" t="s">
        <v>9</v>
      </c>
      <c r="B8" s="30"/>
      <c r="C8" s="30">
        <v>0</v>
      </c>
      <c r="D8" s="30">
        <v>0</v>
      </c>
      <c r="E8" s="31"/>
      <c r="F8" s="1"/>
    </row>
    <row r="9" spans="1:6" x14ac:dyDescent="0.2">
      <c r="E9" s="31"/>
      <c r="F9" s="1"/>
    </row>
    <row r="10" spans="1:6" x14ac:dyDescent="0.2">
      <c r="A10" s="32"/>
      <c r="B10" s="32"/>
      <c r="C10" s="33"/>
      <c r="D10" s="32"/>
      <c r="E10" s="31"/>
      <c r="F10" s="1"/>
    </row>
    <row r="11" spans="1:6" ht="21" x14ac:dyDescent="0.25">
      <c r="A11" s="56" t="s">
        <v>10</v>
      </c>
      <c r="B11" s="55" t="s">
        <v>5</v>
      </c>
      <c r="C11" s="55" t="s">
        <v>6</v>
      </c>
      <c r="D11" s="55" t="s">
        <v>7</v>
      </c>
      <c r="E11" s="33"/>
      <c r="F11" s="1"/>
    </row>
    <row r="12" spans="1:6" x14ac:dyDescent="0.2">
      <c r="A12" s="55" t="s">
        <v>4</v>
      </c>
      <c r="B12" s="55"/>
      <c r="C12" s="55"/>
      <c r="D12" s="55"/>
      <c r="E12" s="44"/>
      <c r="F12" s="1"/>
    </row>
    <row r="13" spans="1:6" ht="16" x14ac:dyDescent="0.2">
      <c r="A13" s="31" t="s">
        <v>32</v>
      </c>
      <c r="B13" s="103">
        <v>2300</v>
      </c>
      <c r="C13" s="34"/>
      <c r="D13" s="34"/>
      <c r="E13" s="35" t="s">
        <v>231</v>
      </c>
      <c r="F13" s="1"/>
    </row>
    <row r="14" spans="1:6" ht="16" x14ac:dyDescent="0.2">
      <c r="A14" s="31" t="s">
        <v>138</v>
      </c>
      <c r="B14" s="103">
        <v>10000</v>
      </c>
      <c r="C14" s="34"/>
      <c r="D14" s="34"/>
      <c r="E14" s="104" t="s">
        <v>285</v>
      </c>
      <c r="F14" s="1"/>
    </row>
    <row r="15" spans="1:6" ht="16" x14ac:dyDescent="0.2">
      <c r="A15" s="121" t="s">
        <v>229</v>
      </c>
      <c r="B15" s="122">
        <v>300</v>
      </c>
      <c r="C15" s="34"/>
      <c r="D15" s="34"/>
      <c r="E15" s="36"/>
      <c r="F15" s="1"/>
    </row>
    <row r="16" spans="1:6" ht="16" x14ac:dyDescent="0.2">
      <c r="A16" s="31" t="s">
        <v>228</v>
      </c>
      <c r="B16" s="120">
        <v>400</v>
      </c>
      <c r="C16" s="34"/>
      <c r="D16" s="34"/>
      <c r="E16" s="104" t="s">
        <v>232</v>
      </c>
      <c r="F16" s="1"/>
    </row>
    <row r="17" spans="1:6" ht="16" x14ac:dyDescent="0.2">
      <c r="A17" s="31" t="s">
        <v>33</v>
      </c>
      <c r="B17" s="34">
        <v>500</v>
      </c>
      <c r="C17" s="34"/>
      <c r="D17" s="34"/>
      <c r="E17" s="104" t="s">
        <v>233</v>
      </c>
      <c r="F17" s="1"/>
    </row>
    <row r="18" spans="1:6" x14ac:dyDescent="0.2">
      <c r="A18" s="31" t="s">
        <v>34</v>
      </c>
      <c r="B18" s="34">
        <v>500</v>
      </c>
      <c r="C18" s="34"/>
      <c r="D18" s="34"/>
      <c r="E18" s="37"/>
      <c r="F18" s="1"/>
    </row>
    <row r="19" spans="1:6" ht="16" x14ac:dyDescent="0.2">
      <c r="A19" s="31" t="s">
        <v>35</v>
      </c>
      <c r="B19" s="34">
        <v>300</v>
      </c>
      <c r="C19" s="34"/>
      <c r="D19" s="34"/>
      <c r="E19" s="104" t="s">
        <v>235</v>
      </c>
      <c r="F19" s="1"/>
    </row>
    <row r="20" spans="1:6" s="54" customFormat="1" ht="16" x14ac:dyDescent="0.2">
      <c r="A20" s="31" t="s">
        <v>36</v>
      </c>
      <c r="B20" s="34">
        <v>400</v>
      </c>
      <c r="C20" s="34"/>
      <c r="D20" s="34"/>
      <c r="E20" s="104" t="s">
        <v>236</v>
      </c>
      <c r="F20" s="1"/>
    </row>
    <row r="21" spans="1:6" x14ac:dyDescent="0.2">
      <c r="A21" s="31" t="s">
        <v>37</v>
      </c>
      <c r="B21" s="34">
        <v>150</v>
      </c>
      <c r="C21" s="34"/>
      <c r="D21" s="34"/>
      <c r="E21" s="37"/>
      <c r="F21" s="1"/>
    </row>
    <row r="22" spans="1:6" s="107" customFormat="1" ht="16" x14ac:dyDescent="0.2">
      <c r="A22" s="31" t="s">
        <v>230</v>
      </c>
      <c r="B22" s="34">
        <v>700</v>
      </c>
      <c r="C22" s="34"/>
      <c r="D22" s="34"/>
      <c r="E22" s="104" t="s">
        <v>234</v>
      </c>
      <c r="F22" s="1"/>
    </row>
    <row r="23" spans="1:6" ht="16" x14ac:dyDescent="0.2">
      <c r="A23" s="31" t="s">
        <v>90</v>
      </c>
      <c r="B23" s="34">
        <v>400</v>
      </c>
      <c r="C23" s="34"/>
      <c r="D23" s="34"/>
      <c r="E23" s="104" t="s">
        <v>237</v>
      </c>
      <c r="F23" s="1"/>
    </row>
    <row r="24" spans="1:6" x14ac:dyDescent="0.2">
      <c r="A24" s="29" t="s">
        <v>11</v>
      </c>
      <c r="B24" s="38">
        <f>SUM(B13:B23)</f>
        <v>15950</v>
      </c>
      <c r="C24" s="30">
        <f>SUM(C13:C20)</f>
        <v>0</v>
      </c>
      <c r="D24" s="38">
        <f>SUM(D13:D21)</f>
        <v>0</v>
      </c>
      <c r="E24" s="31"/>
      <c r="F24" s="1"/>
    </row>
    <row r="25" spans="1:6" x14ac:dyDescent="0.2">
      <c r="A25" s="31"/>
      <c r="B25" s="31"/>
      <c r="C25" s="31"/>
      <c r="D25" s="31"/>
      <c r="E25" s="31"/>
      <c r="F25" s="1"/>
    </row>
    <row r="26" spans="1:6" ht="21" x14ac:dyDescent="0.25">
      <c r="A26" s="64" t="s">
        <v>12</v>
      </c>
      <c r="B26" s="39">
        <f>B8-B24</f>
        <v>-15950</v>
      </c>
      <c r="C26" s="39">
        <f>C8-C24</f>
        <v>0</v>
      </c>
      <c r="D26" s="40"/>
      <c r="E26" s="3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F28" s="1"/>
    </row>
    <row r="29" spans="1:6" x14ac:dyDescent="0.2">
      <c r="A29" s="1"/>
      <c r="B29" s="1"/>
      <c r="C29" s="1"/>
      <c r="D29" s="1"/>
      <c r="F29" s="1"/>
    </row>
    <row r="30" spans="1:6" x14ac:dyDescent="0.2">
      <c r="A30" s="1"/>
      <c r="B30" s="1"/>
      <c r="C30" s="1"/>
      <c r="D30" s="1"/>
      <c r="F30" s="1"/>
    </row>
    <row r="31" spans="1:6" x14ac:dyDescent="0.2">
      <c r="A31" s="1"/>
      <c r="B31" s="1"/>
      <c r="C31" s="1"/>
      <c r="D31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A44" sqref="A44"/>
    </sheetView>
  </sheetViews>
  <sheetFormatPr baseColWidth="10" defaultColWidth="8.83203125" defaultRowHeight="15" x14ac:dyDescent="0.2"/>
  <cols>
    <col min="1" max="1" width="53" customWidth="1"/>
    <col min="2" max="2" width="16.6640625" customWidth="1"/>
    <col min="3" max="3" width="14.33203125" customWidth="1"/>
    <col min="4" max="4" width="17.33203125" customWidth="1"/>
    <col min="5" max="5" width="69.5" customWidth="1"/>
  </cols>
  <sheetData>
    <row r="1" spans="1:5" ht="26" x14ac:dyDescent="0.3">
      <c r="A1" s="60" t="s">
        <v>0</v>
      </c>
      <c r="B1" s="57"/>
      <c r="C1" s="57"/>
      <c r="D1" s="57"/>
      <c r="E1" s="57"/>
    </row>
    <row r="2" spans="1:5" ht="26" x14ac:dyDescent="0.3">
      <c r="A2" s="61" t="s">
        <v>1</v>
      </c>
      <c r="B2" s="57"/>
      <c r="C2" s="57"/>
      <c r="D2" s="57"/>
      <c r="E2" s="57"/>
    </row>
    <row r="3" spans="1:5" x14ac:dyDescent="0.2">
      <c r="A3" s="57" t="s">
        <v>139</v>
      </c>
      <c r="B3" s="57"/>
      <c r="C3" s="57"/>
      <c r="D3" s="57"/>
      <c r="E3" s="57"/>
    </row>
    <row r="4" spans="1:5" x14ac:dyDescent="0.2">
      <c r="A4" s="46"/>
      <c r="B4" s="57"/>
      <c r="C4" s="57"/>
      <c r="D4" s="57"/>
      <c r="E4" s="57"/>
    </row>
    <row r="5" spans="1:5" x14ac:dyDescent="0.2">
      <c r="A5" s="54"/>
      <c r="B5" s="54"/>
      <c r="C5" s="54"/>
      <c r="D5" s="54"/>
      <c r="E5" s="54"/>
    </row>
    <row r="6" spans="1:5" ht="21" x14ac:dyDescent="0.25">
      <c r="A6" s="43" t="s">
        <v>3</v>
      </c>
      <c r="B6" s="54"/>
      <c r="C6" s="54"/>
      <c r="D6" s="54"/>
      <c r="E6" s="54"/>
    </row>
    <row r="7" spans="1:5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</row>
    <row r="8" spans="1:5" x14ac:dyDescent="0.2">
      <c r="A8" s="62" t="s">
        <v>38</v>
      </c>
      <c r="B8" s="65">
        <v>100</v>
      </c>
      <c r="C8" s="65"/>
      <c r="D8" s="65"/>
      <c r="E8" s="111" t="s">
        <v>243</v>
      </c>
    </row>
    <row r="9" spans="1:5" x14ac:dyDescent="0.2">
      <c r="A9" s="62"/>
      <c r="B9" s="65"/>
      <c r="C9" s="65"/>
      <c r="D9" s="65"/>
      <c r="E9" s="62"/>
    </row>
    <row r="10" spans="1:5" x14ac:dyDescent="0.2">
      <c r="A10" s="62"/>
      <c r="B10" s="65"/>
      <c r="C10" s="65"/>
      <c r="D10" s="65"/>
      <c r="E10" s="62"/>
    </row>
    <row r="11" spans="1:5" x14ac:dyDescent="0.2">
      <c r="A11" s="62"/>
      <c r="B11" s="65"/>
      <c r="C11" s="65"/>
      <c r="D11" s="65"/>
      <c r="E11" s="62"/>
    </row>
    <row r="12" spans="1:5" x14ac:dyDescent="0.2">
      <c r="A12" s="62"/>
      <c r="B12" s="65"/>
      <c r="C12" s="65"/>
      <c r="D12" s="65"/>
      <c r="E12" s="62"/>
    </row>
    <row r="13" spans="1:5" x14ac:dyDescent="0.2">
      <c r="A13" s="62"/>
      <c r="B13" s="65"/>
      <c r="C13" s="65"/>
      <c r="D13" s="65"/>
      <c r="E13" s="62"/>
    </row>
    <row r="14" spans="1:5" x14ac:dyDescent="0.2">
      <c r="A14" s="62"/>
      <c r="B14" s="65"/>
      <c r="C14" s="65"/>
      <c r="D14" s="65"/>
      <c r="E14" s="62"/>
    </row>
    <row r="15" spans="1:5" x14ac:dyDescent="0.2">
      <c r="A15" s="62"/>
      <c r="B15" s="65"/>
      <c r="C15" s="65"/>
      <c r="D15" s="65"/>
      <c r="E15" s="62"/>
    </row>
    <row r="16" spans="1:5" x14ac:dyDescent="0.2">
      <c r="A16" s="59" t="s">
        <v>9</v>
      </c>
      <c r="B16" s="66">
        <f>SUM(B8:B15)</f>
        <v>100</v>
      </c>
      <c r="C16" s="66">
        <f>SUM(C8:C15)</f>
        <v>0</v>
      </c>
      <c r="D16" s="66">
        <f>SUM(D8:D15)</f>
        <v>0</v>
      </c>
      <c r="E16" s="59"/>
    </row>
    <row r="17" spans="1:6" x14ac:dyDescent="0.2">
      <c r="A17" s="44"/>
      <c r="B17" s="44"/>
      <c r="C17" s="44"/>
      <c r="D17" s="44"/>
      <c r="E17" s="44"/>
      <c r="F17" s="41"/>
    </row>
    <row r="18" spans="1:6" ht="21" x14ac:dyDescent="0.25">
      <c r="A18" s="56" t="s">
        <v>10</v>
      </c>
      <c r="B18" s="63"/>
      <c r="C18" s="63"/>
      <c r="D18" s="63"/>
      <c r="E18" s="63"/>
      <c r="F18" s="41"/>
    </row>
    <row r="19" spans="1:6" x14ac:dyDescent="0.2">
      <c r="A19" s="55" t="s">
        <v>4</v>
      </c>
      <c r="B19" s="55" t="s">
        <v>5</v>
      </c>
      <c r="C19" s="55" t="s">
        <v>6</v>
      </c>
      <c r="D19" s="55" t="s">
        <v>7</v>
      </c>
      <c r="E19" s="55" t="s">
        <v>8</v>
      </c>
      <c r="F19" s="41"/>
    </row>
    <row r="20" spans="1:6" ht="16" x14ac:dyDescent="0.2">
      <c r="A20" s="51" t="s">
        <v>39</v>
      </c>
      <c r="B20" s="65"/>
      <c r="C20" s="65"/>
      <c r="D20" s="65"/>
      <c r="E20" s="62"/>
      <c r="F20" s="41"/>
    </row>
    <row r="21" spans="1:6" x14ac:dyDescent="0.2">
      <c r="A21" s="4" t="s">
        <v>140</v>
      </c>
      <c r="B21" s="65">
        <v>250</v>
      </c>
      <c r="C21" s="65"/>
      <c r="D21" s="65"/>
      <c r="E21" s="111" t="s">
        <v>51</v>
      </c>
      <c r="F21" s="41"/>
    </row>
    <row r="22" spans="1:6" x14ac:dyDescent="0.2">
      <c r="A22" s="62" t="s">
        <v>40</v>
      </c>
      <c r="B22" s="65">
        <v>300</v>
      </c>
      <c r="C22" s="65"/>
      <c r="D22" s="65"/>
      <c r="E22" s="111" t="s">
        <v>244</v>
      </c>
      <c r="F22" s="41"/>
    </row>
    <row r="23" spans="1:6" x14ac:dyDescent="0.2">
      <c r="A23" s="62" t="s">
        <v>41</v>
      </c>
      <c r="B23" s="123">
        <v>10</v>
      </c>
      <c r="C23" s="65"/>
      <c r="D23" s="65"/>
      <c r="E23" s="111" t="s">
        <v>245</v>
      </c>
      <c r="F23" s="41"/>
    </row>
    <row r="24" spans="1:6" x14ac:dyDescent="0.2">
      <c r="A24" s="62" t="s">
        <v>141</v>
      </c>
      <c r="B24" s="124">
        <v>200</v>
      </c>
      <c r="C24" s="65"/>
      <c r="D24" s="65"/>
      <c r="E24" s="111" t="s">
        <v>246</v>
      </c>
      <c r="F24" s="41"/>
    </row>
    <row r="25" spans="1:6" x14ac:dyDescent="0.2">
      <c r="A25" s="62" t="s">
        <v>42</v>
      </c>
      <c r="B25" s="65">
        <v>1500</v>
      </c>
      <c r="C25" s="65"/>
      <c r="D25" s="65"/>
      <c r="E25" s="111" t="s">
        <v>247</v>
      </c>
      <c r="F25" s="41"/>
    </row>
    <row r="26" spans="1:6" x14ac:dyDescent="0.2">
      <c r="A26" s="62" t="s">
        <v>43</v>
      </c>
      <c r="B26" s="65">
        <v>2000</v>
      </c>
      <c r="C26" s="65"/>
      <c r="D26" s="65"/>
      <c r="E26" s="111" t="s">
        <v>142</v>
      </c>
      <c r="F26" s="47"/>
    </row>
    <row r="27" spans="1:6" ht="16" x14ac:dyDescent="0.2">
      <c r="A27" s="50" t="s">
        <v>44</v>
      </c>
      <c r="B27" s="65"/>
      <c r="C27" s="65"/>
      <c r="D27" s="65"/>
      <c r="E27" s="62"/>
      <c r="F27" s="41"/>
    </row>
    <row r="28" spans="1:6" ht="16" x14ac:dyDescent="0.2">
      <c r="A28" s="125" t="s">
        <v>238</v>
      </c>
      <c r="B28" s="65">
        <v>100</v>
      </c>
      <c r="C28" s="65"/>
      <c r="D28" s="65"/>
      <c r="E28" s="111" t="s">
        <v>239</v>
      </c>
      <c r="F28" s="41"/>
    </row>
    <row r="29" spans="1:6" x14ac:dyDescent="0.2">
      <c r="A29" s="111" t="s">
        <v>45</v>
      </c>
      <c r="B29" s="65">
        <v>300</v>
      </c>
      <c r="C29" s="65"/>
      <c r="D29" s="65"/>
      <c r="E29" s="111" t="s">
        <v>240</v>
      </c>
      <c r="F29" s="45"/>
    </row>
    <row r="30" spans="1:6" x14ac:dyDescent="0.2">
      <c r="A30" s="111" t="s">
        <v>46</v>
      </c>
      <c r="B30" s="65">
        <v>1000</v>
      </c>
      <c r="C30" s="65"/>
      <c r="D30" s="65"/>
      <c r="E30" s="111"/>
      <c r="F30" s="45"/>
    </row>
    <row r="31" spans="1:6" x14ac:dyDescent="0.2">
      <c r="A31" s="111" t="s">
        <v>47</v>
      </c>
      <c r="B31" s="65">
        <v>5000</v>
      </c>
      <c r="C31" s="65"/>
      <c r="D31" s="65"/>
      <c r="E31" s="111" t="s">
        <v>51</v>
      </c>
      <c r="F31" s="52"/>
    </row>
    <row r="32" spans="1:6" ht="16" x14ac:dyDescent="0.2">
      <c r="A32" s="50" t="s">
        <v>48</v>
      </c>
      <c r="B32" s="65"/>
      <c r="C32" s="65"/>
      <c r="D32" s="65"/>
      <c r="E32" s="62"/>
      <c r="F32" s="52"/>
    </row>
    <row r="33" spans="1:6" x14ac:dyDescent="0.2">
      <c r="A33" s="62" t="s">
        <v>49</v>
      </c>
      <c r="B33" s="65">
        <v>1000</v>
      </c>
      <c r="C33" s="65"/>
      <c r="D33" s="65"/>
      <c r="E33" s="111" t="s">
        <v>241</v>
      </c>
      <c r="F33" s="52"/>
    </row>
    <row r="34" spans="1:6" x14ac:dyDescent="0.2">
      <c r="A34" s="62" t="s">
        <v>50</v>
      </c>
      <c r="B34" s="124">
        <v>350</v>
      </c>
      <c r="C34" s="65"/>
      <c r="D34" s="65"/>
      <c r="E34" s="111" t="s">
        <v>242</v>
      </c>
      <c r="F34" s="52"/>
    </row>
    <row r="35" spans="1:6" x14ac:dyDescent="0.2">
      <c r="A35" s="62"/>
      <c r="B35" s="65"/>
      <c r="C35" s="65"/>
      <c r="D35" s="65"/>
      <c r="E35" s="62"/>
      <c r="F35" s="41"/>
    </row>
    <row r="36" spans="1:6" x14ac:dyDescent="0.2">
      <c r="A36" s="59" t="s">
        <v>11</v>
      </c>
      <c r="B36" s="66">
        <f>SUM(B20:B35)</f>
        <v>12010</v>
      </c>
      <c r="C36" s="66">
        <f>SUM(C20:C35)</f>
        <v>0</v>
      </c>
      <c r="D36" s="66">
        <f>SUM(D20:D35)</f>
        <v>0</v>
      </c>
      <c r="E36" s="59"/>
      <c r="F36" s="41"/>
    </row>
    <row r="37" spans="1:6" x14ac:dyDescent="0.2">
      <c r="A37" s="62"/>
      <c r="B37" s="62"/>
      <c r="C37" s="62"/>
      <c r="D37" s="62"/>
      <c r="E37" s="62"/>
      <c r="F37" s="41"/>
    </row>
    <row r="38" spans="1:6" ht="21" x14ac:dyDescent="0.25">
      <c r="A38" s="64" t="s">
        <v>12</v>
      </c>
      <c r="B38" s="67">
        <f>B16-B36</f>
        <v>-11910</v>
      </c>
      <c r="C38" s="67">
        <f>C16-C36</f>
        <v>0</v>
      </c>
      <c r="D38" s="58"/>
      <c r="E38" s="58"/>
      <c r="F38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E33" sqref="E33"/>
    </sheetView>
  </sheetViews>
  <sheetFormatPr baseColWidth="10" defaultColWidth="8.83203125" defaultRowHeight="15" x14ac:dyDescent="0.2"/>
  <cols>
    <col min="1" max="1" width="44.5" customWidth="1"/>
    <col min="2" max="2" width="16.33203125" customWidth="1"/>
    <col min="3" max="3" width="16.5" customWidth="1"/>
    <col min="4" max="4" width="14.1640625" customWidth="1"/>
    <col min="5" max="5" width="98.1640625" customWidth="1"/>
  </cols>
  <sheetData>
    <row r="1" spans="1:5" ht="26" x14ac:dyDescent="0.3">
      <c r="A1" s="60" t="s">
        <v>0</v>
      </c>
      <c r="B1" s="57"/>
      <c r="C1" s="57"/>
      <c r="D1" s="57"/>
      <c r="E1" s="57"/>
    </row>
    <row r="2" spans="1:5" ht="26" x14ac:dyDescent="0.3">
      <c r="A2" s="61" t="s">
        <v>1</v>
      </c>
      <c r="B2" s="57"/>
      <c r="C2" s="57"/>
      <c r="D2" s="57"/>
      <c r="E2" s="57"/>
    </row>
    <row r="3" spans="1:5" x14ac:dyDescent="0.2">
      <c r="A3" s="57" t="s">
        <v>150</v>
      </c>
      <c r="B3" s="57"/>
      <c r="C3" s="57"/>
      <c r="D3" s="57"/>
      <c r="E3" s="57"/>
    </row>
    <row r="4" spans="1:5" x14ac:dyDescent="0.2">
      <c r="A4" s="46"/>
      <c r="B4" s="57"/>
      <c r="C4" s="57"/>
      <c r="D4" s="57"/>
      <c r="E4" s="57"/>
    </row>
    <row r="5" spans="1:5" x14ac:dyDescent="0.2">
      <c r="A5" s="54"/>
      <c r="B5" s="54"/>
      <c r="C5" s="54"/>
      <c r="D5" s="54"/>
      <c r="E5" s="54"/>
    </row>
    <row r="6" spans="1:5" ht="21" x14ac:dyDescent="0.25">
      <c r="A6" s="43" t="s">
        <v>3</v>
      </c>
      <c r="B6" s="54"/>
      <c r="C6" s="54"/>
      <c r="D6" s="54"/>
      <c r="E6" s="54"/>
    </row>
    <row r="7" spans="1:5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</row>
    <row r="8" spans="1:5" x14ac:dyDescent="0.2">
      <c r="A8" s="62"/>
      <c r="B8" s="73"/>
      <c r="C8" s="73"/>
      <c r="D8" s="73">
        <f>C8-B8</f>
        <v>0</v>
      </c>
      <c r="E8" s="62"/>
    </row>
    <row r="9" spans="1:5" x14ac:dyDescent="0.2">
      <c r="A9" s="62"/>
      <c r="B9" s="73"/>
      <c r="C9" s="73"/>
      <c r="D9" s="73">
        <f t="shared" ref="D9:D15" si="0">C9-B9</f>
        <v>0</v>
      </c>
      <c r="E9" s="62"/>
    </row>
    <row r="10" spans="1:5" x14ac:dyDescent="0.2">
      <c r="A10" s="62"/>
      <c r="B10" s="73"/>
      <c r="C10" s="73"/>
      <c r="D10" s="73">
        <f t="shared" si="0"/>
        <v>0</v>
      </c>
      <c r="E10" s="62"/>
    </row>
    <row r="11" spans="1:5" x14ac:dyDescent="0.2">
      <c r="A11" s="62"/>
      <c r="B11" s="73"/>
      <c r="C11" s="73"/>
      <c r="D11" s="73">
        <f t="shared" si="0"/>
        <v>0</v>
      </c>
      <c r="E11" s="62"/>
    </row>
    <row r="12" spans="1:5" x14ac:dyDescent="0.2">
      <c r="A12" s="62"/>
      <c r="B12" s="73"/>
      <c r="C12" s="73"/>
      <c r="D12" s="73">
        <f t="shared" si="0"/>
        <v>0</v>
      </c>
      <c r="E12" s="62"/>
    </row>
    <row r="13" spans="1:5" x14ac:dyDescent="0.2">
      <c r="A13" s="62"/>
      <c r="B13" s="73"/>
      <c r="C13" s="73"/>
      <c r="D13" s="73">
        <f t="shared" si="0"/>
        <v>0</v>
      </c>
      <c r="E13" s="62"/>
    </row>
    <row r="14" spans="1:5" x14ac:dyDescent="0.2">
      <c r="A14" s="62"/>
      <c r="B14" s="73"/>
      <c r="C14" s="73"/>
      <c r="D14" s="73">
        <f t="shared" si="0"/>
        <v>0</v>
      </c>
      <c r="E14" s="62"/>
    </row>
    <row r="15" spans="1:5" x14ac:dyDescent="0.2">
      <c r="A15" s="62"/>
      <c r="B15" s="73"/>
      <c r="C15" s="73"/>
      <c r="D15" s="73">
        <f t="shared" si="0"/>
        <v>0</v>
      </c>
      <c r="E15" s="62"/>
    </row>
    <row r="16" spans="1:5" x14ac:dyDescent="0.2">
      <c r="A16" s="59" t="s">
        <v>9</v>
      </c>
      <c r="B16" s="72">
        <f>SUM(B8:B15)</f>
        <v>0</v>
      </c>
      <c r="C16" s="72">
        <f>SUM(C8:C15)</f>
        <v>0</v>
      </c>
      <c r="D16" s="72">
        <f>SUM(D8:D15)</f>
        <v>0</v>
      </c>
      <c r="E16" s="59"/>
    </row>
    <row r="17" spans="1:5" x14ac:dyDescent="0.2">
      <c r="A17" s="71"/>
      <c r="B17" s="71"/>
      <c r="C17" s="71"/>
      <c r="D17" s="71"/>
      <c r="E17" s="71"/>
    </row>
    <row r="18" spans="1:5" ht="21" x14ac:dyDescent="0.25">
      <c r="A18" s="56" t="s">
        <v>10</v>
      </c>
      <c r="B18" s="63"/>
      <c r="C18" s="63"/>
      <c r="D18" s="63"/>
      <c r="E18" s="63"/>
    </row>
    <row r="19" spans="1:5" x14ac:dyDescent="0.2">
      <c r="A19" s="55" t="s">
        <v>4</v>
      </c>
      <c r="B19" s="55" t="s">
        <v>5</v>
      </c>
      <c r="C19" s="55" t="s">
        <v>6</v>
      </c>
      <c r="D19" s="55" t="s">
        <v>7</v>
      </c>
      <c r="E19" s="55" t="s">
        <v>8</v>
      </c>
    </row>
    <row r="20" spans="1:5" x14ac:dyDescent="0.2">
      <c r="A20" s="127" t="s">
        <v>251</v>
      </c>
      <c r="B20" s="128">
        <v>10150</v>
      </c>
      <c r="C20" s="73">
        <v>10150</v>
      </c>
      <c r="D20" s="73"/>
      <c r="E20" s="129"/>
    </row>
    <row r="21" spans="1:5" x14ac:dyDescent="0.2">
      <c r="A21" s="127" t="s">
        <v>144</v>
      </c>
      <c r="B21" s="128">
        <v>1000</v>
      </c>
      <c r="C21" s="73"/>
      <c r="D21" s="73"/>
      <c r="E21" s="129"/>
    </row>
    <row r="22" spans="1:5" x14ac:dyDescent="0.2">
      <c r="A22" s="127" t="s">
        <v>280</v>
      </c>
      <c r="B22" s="128">
        <v>1200</v>
      </c>
      <c r="C22" s="130">
        <v>1200</v>
      </c>
      <c r="D22" s="73"/>
      <c r="E22" s="129" t="s">
        <v>145</v>
      </c>
    </row>
    <row r="23" spans="1:5" x14ac:dyDescent="0.2">
      <c r="A23" s="127" t="s">
        <v>64</v>
      </c>
      <c r="B23" s="128">
        <v>900</v>
      </c>
      <c r="C23" s="73"/>
      <c r="D23" s="73"/>
      <c r="E23" s="129"/>
    </row>
    <row r="24" spans="1:5" x14ac:dyDescent="0.2">
      <c r="A24" s="127" t="s">
        <v>146</v>
      </c>
      <c r="B24" s="128">
        <v>450</v>
      </c>
      <c r="C24" s="73"/>
      <c r="D24" s="73"/>
      <c r="E24" s="129"/>
    </row>
    <row r="25" spans="1:5" x14ac:dyDescent="0.2">
      <c r="A25" s="127" t="s">
        <v>249</v>
      </c>
      <c r="B25" s="128">
        <v>800</v>
      </c>
      <c r="C25" s="73"/>
      <c r="D25" s="73"/>
      <c r="E25" s="129" t="s">
        <v>252</v>
      </c>
    </row>
    <row r="26" spans="1:5" x14ac:dyDescent="0.2">
      <c r="A26" s="127" t="s">
        <v>65</v>
      </c>
      <c r="B26" s="128">
        <v>750</v>
      </c>
      <c r="C26" s="73"/>
      <c r="D26" s="73"/>
      <c r="E26" s="129" t="s">
        <v>253</v>
      </c>
    </row>
    <row r="27" spans="1:5" x14ac:dyDescent="0.2">
      <c r="A27" s="127" t="s">
        <v>147</v>
      </c>
      <c r="B27" s="128">
        <v>165.6</v>
      </c>
      <c r="C27" s="73"/>
      <c r="D27" s="73"/>
      <c r="E27" s="129"/>
    </row>
    <row r="28" spans="1:5" x14ac:dyDescent="0.2">
      <c r="A28" s="127" t="s">
        <v>250</v>
      </c>
      <c r="B28" s="128">
        <v>620.84</v>
      </c>
      <c r="C28" s="132">
        <v>620.84</v>
      </c>
      <c r="D28" s="73"/>
      <c r="E28" s="129"/>
    </row>
    <row r="29" spans="1:5" x14ac:dyDescent="0.2">
      <c r="A29" s="127" t="s">
        <v>66</v>
      </c>
      <c r="B29" s="128">
        <v>1245</v>
      </c>
      <c r="C29" s="73"/>
      <c r="D29" s="73"/>
      <c r="E29" s="129"/>
    </row>
    <row r="30" spans="1:5" x14ac:dyDescent="0.2">
      <c r="A30" s="127" t="s">
        <v>148</v>
      </c>
      <c r="B30" s="128">
        <v>500</v>
      </c>
      <c r="C30" s="73"/>
      <c r="D30" s="73"/>
      <c r="E30" s="129"/>
    </row>
    <row r="31" spans="1:5" x14ac:dyDescent="0.2">
      <c r="A31" s="127" t="s">
        <v>149</v>
      </c>
      <c r="B31" s="128">
        <v>2000</v>
      </c>
      <c r="C31" s="73"/>
      <c r="D31" s="73"/>
      <c r="E31" s="129" t="s">
        <v>149</v>
      </c>
    </row>
    <row r="32" spans="1:5" s="107" customFormat="1" x14ac:dyDescent="0.2">
      <c r="A32" s="131" t="s">
        <v>257</v>
      </c>
      <c r="B32" s="132">
        <v>592.12</v>
      </c>
      <c r="C32" s="73"/>
      <c r="D32" s="73"/>
      <c r="E32" s="131"/>
    </row>
    <row r="33" spans="1:5" x14ac:dyDescent="0.2">
      <c r="A33" s="127" t="s">
        <v>67</v>
      </c>
      <c r="B33" s="128">
        <v>1244.08</v>
      </c>
      <c r="C33" s="73"/>
      <c r="D33" s="73"/>
      <c r="E33" s="129"/>
    </row>
    <row r="34" spans="1:5" x14ac:dyDescent="0.2">
      <c r="A34" s="59" t="s">
        <v>11</v>
      </c>
      <c r="B34" s="72">
        <f>SUM(B20:B33)</f>
        <v>21617.64</v>
      </c>
      <c r="C34" s="72">
        <f>SUM(C20:C33)</f>
        <v>11970.84</v>
      </c>
      <c r="D34" s="72">
        <f>SUM(D20:D33)</f>
        <v>0</v>
      </c>
      <c r="E34" s="59"/>
    </row>
    <row r="35" spans="1:5" x14ac:dyDescent="0.2">
      <c r="A35" s="62"/>
      <c r="B35" s="62"/>
      <c r="C35" s="62"/>
      <c r="D35" s="62"/>
      <c r="E35" s="62"/>
    </row>
    <row r="36" spans="1:5" ht="21" x14ac:dyDescent="0.25">
      <c r="A36" s="64" t="s">
        <v>12</v>
      </c>
      <c r="B36" s="70">
        <f>B16-B34</f>
        <v>-21617.64</v>
      </c>
      <c r="C36" s="70">
        <f>C16-C34</f>
        <v>-11970.84</v>
      </c>
      <c r="D36" s="58"/>
      <c r="E36" s="58"/>
    </row>
    <row r="37" spans="1:5" x14ac:dyDescent="0.2">
      <c r="A37" s="74"/>
      <c r="B37" s="74"/>
      <c r="C37" s="74"/>
      <c r="D37" s="74"/>
      <c r="E37" s="7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B37" sqref="B37"/>
    </sheetView>
  </sheetViews>
  <sheetFormatPr baseColWidth="10" defaultColWidth="8.83203125" defaultRowHeight="15" x14ac:dyDescent="0.2"/>
  <cols>
    <col min="1" max="1" width="35.83203125" customWidth="1"/>
    <col min="2" max="2" width="25.83203125" customWidth="1"/>
    <col min="3" max="3" width="21.6640625" customWidth="1"/>
    <col min="4" max="4" width="22.5" customWidth="1"/>
    <col min="5" max="5" width="69.5" customWidth="1"/>
  </cols>
  <sheetData>
    <row r="1" spans="1:6" ht="26" x14ac:dyDescent="0.3">
      <c r="A1" s="60" t="s">
        <v>0</v>
      </c>
      <c r="B1" s="57"/>
      <c r="C1" s="57"/>
      <c r="D1" s="57"/>
      <c r="E1" s="57"/>
      <c r="F1" s="54"/>
    </row>
    <row r="2" spans="1:6" ht="26" x14ac:dyDescent="0.3">
      <c r="A2" s="61" t="s">
        <v>1</v>
      </c>
      <c r="B2" s="57"/>
      <c r="C2" s="57"/>
      <c r="D2" s="57"/>
      <c r="E2" s="57"/>
      <c r="F2" s="54"/>
    </row>
    <row r="3" spans="1:6" x14ac:dyDescent="0.2">
      <c r="A3" s="57" t="s">
        <v>153</v>
      </c>
      <c r="B3" s="57"/>
      <c r="C3" s="57"/>
      <c r="D3" s="57"/>
      <c r="E3" s="57"/>
      <c r="F3" s="54"/>
    </row>
    <row r="4" spans="1:6" x14ac:dyDescent="0.2">
      <c r="A4" s="46"/>
      <c r="B4" s="57"/>
      <c r="C4" s="57"/>
      <c r="D4" s="57"/>
      <c r="E4" s="57"/>
      <c r="F4" s="54"/>
    </row>
    <row r="5" spans="1:6" x14ac:dyDescent="0.2">
      <c r="A5" s="54"/>
      <c r="B5" s="54"/>
      <c r="C5" s="54"/>
      <c r="D5" s="54"/>
      <c r="E5" s="54"/>
      <c r="F5" s="54"/>
    </row>
    <row r="6" spans="1:6" ht="21" x14ac:dyDescent="0.25">
      <c r="A6" s="43" t="s">
        <v>3</v>
      </c>
      <c r="B6" s="54"/>
      <c r="C6" s="54"/>
      <c r="D6" s="54"/>
      <c r="E6" s="54"/>
      <c r="F6" s="54"/>
    </row>
    <row r="7" spans="1:6" ht="20" customHeight="1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54"/>
    </row>
    <row r="8" spans="1:6" ht="20" customHeight="1" x14ac:dyDescent="0.2">
      <c r="A8" s="131" t="s">
        <v>154</v>
      </c>
      <c r="B8" s="65">
        <v>32000</v>
      </c>
      <c r="C8" s="65"/>
      <c r="D8" s="65"/>
      <c r="E8" s="62"/>
      <c r="F8" s="54"/>
    </row>
    <row r="9" spans="1:6" ht="20" customHeight="1" x14ac:dyDescent="0.2">
      <c r="A9" s="131" t="s">
        <v>156</v>
      </c>
      <c r="B9" s="65">
        <v>6530</v>
      </c>
      <c r="C9" s="65"/>
      <c r="D9" s="65"/>
      <c r="E9" s="62"/>
      <c r="F9" s="54"/>
    </row>
    <row r="10" spans="1:6" ht="20" customHeight="1" x14ac:dyDescent="0.2">
      <c r="A10" s="131" t="s">
        <v>254</v>
      </c>
      <c r="B10" s="65">
        <v>3000</v>
      </c>
      <c r="C10" s="65"/>
      <c r="D10" s="65"/>
      <c r="E10" s="62"/>
      <c r="F10" s="54"/>
    </row>
    <row r="11" spans="1:6" ht="20" customHeight="1" x14ac:dyDescent="0.2">
      <c r="A11" s="131" t="s">
        <v>255</v>
      </c>
      <c r="B11" s="65">
        <v>5000</v>
      </c>
      <c r="C11" s="65"/>
      <c r="D11" s="65"/>
      <c r="E11" s="62"/>
      <c r="F11" s="54"/>
    </row>
    <row r="12" spans="1:6" ht="20" customHeight="1" x14ac:dyDescent="0.2">
      <c r="A12" s="62"/>
      <c r="B12" s="65"/>
      <c r="C12" s="65"/>
      <c r="D12" s="65"/>
      <c r="E12" s="62"/>
      <c r="F12" s="54"/>
    </row>
    <row r="13" spans="1:6" ht="20" customHeight="1" x14ac:dyDescent="0.2">
      <c r="A13" s="62"/>
      <c r="B13" s="65"/>
      <c r="C13" s="65"/>
      <c r="D13" s="65"/>
      <c r="E13" s="62"/>
      <c r="F13" s="54"/>
    </row>
    <row r="14" spans="1:6" ht="20" customHeight="1" x14ac:dyDescent="0.2">
      <c r="A14" s="62"/>
      <c r="B14" s="65"/>
      <c r="C14" s="65"/>
      <c r="D14" s="65"/>
      <c r="E14" s="62"/>
      <c r="F14" s="54"/>
    </row>
    <row r="15" spans="1:6" ht="20" customHeight="1" x14ac:dyDescent="0.2">
      <c r="A15" s="62"/>
      <c r="B15" s="65"/>
      <c r="C15" s="65"/>
      <c r="D15" s="65"/>
      <c r="E15" s="62"/>
      <c r="F15" s="54"/>
    </row>
    <row r="16" spans="1:6" ht="20" customHeight="1" x14ac:dyDescent="0.2">
      <c r="A16" s="59" t="s">
        <v>9</v>
      </c>
      <c r="B16" s="66">
        <f>SUM(B8:B15)</f>
        <v>46530</v>
      </c>
      <c r="C16" s="66">
        <f>SUM(C8:C15)</f>
        <v>0</v>
      </c>
      <c r="D16" s="66"/>
      <c r="E16" s="59"/>
      <c r="F16" s="54"/>
    </row>
    <row r="17" spans="1:6" ht="20" customHeight="1" x14ac:dyDescent="0.2">
      <c r="A17" s="44"/>
      <c r="B17" s="44"/>
      <c r="C17" s="44"/>
      <c r="D17" s="44"/>
      <c r="E17" s="44"/>
      <c r="F17" s="54"/>
    </row>
    <row r="18" spans="1:6" ht="20" customHeight="1" x14ac:dyDescent="0.25">
      <c r="A18" s="56" t="s">
        <v>10</v>
      </c>
      <c r="B18" s="63"/>
      <c r="C18" s="63"/>
      <c r="D18" s="63"/>
      <c r="E18" s="63"/>
      <c r="F18" s="54"/>
    </row>
    <row r="19" spans="1:6" ht="20" customHeight="1" x14ac:dyDescent="0.2">
      <c r="A19" s="55" t="s">
        <v>4</v>
      </c>
      <c r="B19" s="55" t="s">
        <v>5</v>
      </c>
      <c r="C19" s="55" t="s">
        <v>6</v>
      </c>
      <c r="D19" s="55" t="s">
        <v>7</v>
      </c>
      <c r="E19" s="55" t="s">
        <v>8</v>
      </c>
      <c r="F19" s="54"/>
    </row>
    <row r="20" spans="1:6" ht="20" customHeight="1" x14ac:dyDescent="0.2">
      <c r="A20" s="90" t="s">
        <v>155</v>
      </c>
      <c r="B20" s="65">
        <v>32000</v>
      </c>
      <c r="C20" s="65"/>
      <c r="D20" s="65"/>
      <c r="E20" s="62" t="s">
        <v>180</v>
      </c>
      <c r="F20" s="54"/>
    </row>
    <row r="21" spans="1:6" ht="20" customHeight="1" x14ac:dyDescent="0.2">
      <c r="A21" s="4" t="s">
        <v>156</v>
      </c>
      <c r="B21" s="65">
        <v>6773.03</v>
      </c>
      <c r="C21" s="65"/>
      <c r="D21" s="65"/>
      <c r="E21" s="62"/>
      <c r="F21" s="54"/>
    </row>
    <row r="22" spans="1:6" ht="20" customHeight="1" x14ac:dyDescent="0.2">
      <c r="A22" s="62" t="s">
        <v>157</v>
      </c>
      <c r="B22" s="65">
        <v>3000</v>
      </c>
      <c r="C22" s="65"/>
      <c r="D22" s="65"/>
      <c r="E22" s="62"/>
      <c r="F22" s="54"/>
    </row>
    <row r="23" spans="1:6" ht="20" customHeight="1" x14ac:dyDescent="0.2">
      <c r="A23" s="62" t="s">
        <v>152</v>
      </c>
      <c r="B23" s="65">
        <v>5000</v>
      </c>
      <c r="C23" s="65"/>
      <c r="D23" s="65"/>
      <c r="E23" s="62"/>
      <c r="F23" s="54"/>
    </row>
    <row r="24" spans="1:6" ht="20" customHeight="1" x14ac:dyDescent="0.2">
      <c r="A24" s="62"/>
      <c r="B24" s="65"/>
      <c r="C24" s="65"/>
      <c r="D24" s="65"/>
      <c r="E24" s="62"/>
      <c r="F24" s="54"/>
    </row>
    <row r="25" spans="1:6" ht="20" customHeight="1" x14ac:dyDescent="0.2">
      <c r="A25" s="62"/>
      <c r="B25" s="65"/>
      <c r="C25" s="65"/>
      <c r="D25" s="65"/>
      <c r="E25" s="62"/>
      <c r="F25" s="54"/>
    </row>
    <row r="26" spans="1:6" ht="20" customHeight="1" x14ac:dyDescent="0.2">
      <c r="A26" s="62"/>
      <c r="B26" s="65"/>
      <c r="C26" s="65"/>
      <c r="D26" s="65"/>
      <c r="E26" s="62"/>
      <c r="F26" s="54"/>
    </row>
    <row r="27" spans="1:6" ht="20" customHeight="1" x14ac:dyDescent="0.2">
      <c r="A27" s="48"/>
      <c r="B27" s="49"/>
      <c r="C27" s="49"/>
      <c r="D27" s="65"/>
      <c r="E27" s="53"/>
      <c r="F27" s="54"/>
    </row>
    <row r="28" spans="1:6" ht="20" customHeight="1" x14ac:dyDescent="0.2">
      <c r="A28" s="50"/>
      <c r="B28" s="65"/>
      <c r="C28" s="65"/>
      <c r="D28" s="65"/>
      <c r="E28" s="62"/>
      <c r="F28" s="54"/>
    </row>
    <row r="29" spans="1:6" ht="20" customHeight="1" x14ac:dyDescent="0.2">
      <c r="A29" s="62"/>
      <c r="B29" s="65"/>
      <c r="C29" s="65"/>
      <c r="D29" s="65"/>
      <c r="E29" s="62"/>
      <c r="F29" s="54"/>
    </row>
    <row r="30" spans="1:6" ht="20" customHeight="1" x14ac:dyDescent="0.2">
      <c r="A30" s="62"/>
      <c r="B30" s="65"/>
      <c r="C30" s="65"/>
      <c r="D30" s="65"/>
      <c r="E30" s="62"/>
      <c r="F30" s="54"/>
    </row>
    <row r="31" spans="1:6" ht="20" customHeight="1" x14ac:dyDescent="0.2">
      <c r="A31" s="62"/>
      <c r="B31" s="65"/>
      <c r="C31" s="65"/>
      <c r="D31" s="65"/>
      <c r="E31" s="62"/>
      <c r="F31" s="54"/>
    </row>
    <row r="32" spans="1:6" ht="20" customHeight="1" x14ac:dyDescent="0.2">
      <c r="A32" s="62"/>
      <c r="B32" s="65"/>
      <c r="C32" s="65"/>
      <c r="D32" s="65"/>
      <c r="E32" s="62"/>
      <c r="F32" s="54"/>
    </row>
    <row r="33" spans="1:6" ht="20" customHeight="1" x14ac:dyDescent="0.2">
      <c r="A33" s="50"/>
      <c r="B33" s="65"/>
      <c r="C33" s="65"/>
      <c r="D33" s="65"/>
      <c r="E33" s="62"/>
      <c r="F33" s="54"/>
    </row>
    <row r="34" spans="1:6" ht="20" customHeight="1" x14ac:dyDescent="0.2">
      <c r="A34" s="62"/>
      <c r="B34" s="65"/>
      <c r="C34" s="65"/>
      <c r="D34" s="65"/>
      <c r="E34" s="62"/>
      <c r="F34" s="54"/>
    </row>
    <row r="35" spans="1:6" ht="20" customHeight="1" x14ac:dyDescent="0.2">
      <c r="A35" s="62"/>
      <c r="B35" s="65"/>
      <c r="C35" s="65"/>
      <c r="D35" s="65"/>
      <c r="E35" s="62"/>
    </row>
    <row r="36" spans="1:6" ht="20" customHeight="1" x14ac:dyDescent="0.2">
      <c r="A36" s="62"/>
      <c r="B36" s="65"/>
      <c r="C36" s="65"/>
      <c r="D36" s="65"/>
      <c r="E36" s="62"/>
    </row>
    <row r="37" spans="1:6" ht="20" customHeight="1" x14ac:dyDescent="0.2">
      <c r="A37" s="59" t="s">
        <v>11</v>
      </c>
      <c r="B37" s="66">
        <f>SUM(B20:B36)</f>
        <v>46773.03</v>
      </c>
      <c r="C37" s="66">
        <f>SUM(C20:C36)</f>
        <v>0</v>
      </c>
      <c r="D37" s="66">
        <f>SUM(D20:D36)</f>
        <v>0</v>
      </c>
      <c r="E37" s="59"/>
    </row>
    <row r="38" spans="1:6" ht="20" customHeight="1" x14ac:dyDescent="0.2">
      <c r="A38" s="62"/>
      <c r="B38" s="62"/>
      <c r="C38" s="62"/>
      <c r="D38" s="62"/>
      <c r="E38" s="62"/>
    </row>
    <row r="39" spans="1:6" ht="20" customHeight="1" x14ac:dyDescent="0.25">
      <c r="A39" s="64" t="s">
        <v>12</v>
      </c>
      <c r="B39" s="67">
        <f>B16-B37</f>
        <v>-243.02999999999884</v>
      </c>
      <c r="C39" s="67">
        <f>C16-C37</f>
        <v>0</v>
      </c>
      <c r="D39" s="58"/>
      <c r="E39" s="58"/>
    </row>
    <row r="40" spans="1:6" ht="20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B25" sqref="B25"/>
    </sheetView>
  </sheetViews>
  <sheetFormatPr baseColWidth="10" defaultColWidth="8.83203125" defaultRowHeight="15" x14ac:dyDescent="0.2"/>
  <cols>
    <col min="1" max="1" width="49.6640625" customWidth="1"/>
    <col min="2" max="2" width="15.83203125" customWidth="1"/>
    <col min="3" max="3" width="16.1640625" customWidth="1"/>
    <col min="4" max="4" width="22.33203125" customWidth="1"/>
    <col min="5" max="5" width="43.1640625" customWidth="1"/>
  </cols>
  <sheetData>
    <row r="1" spans="1:7" ht="26" x14ac:dyDescent="0.3">
      <c r="A1" s="60" t="s">
        <v>0</v>
      </c>
      <c r="B1" s="57"/>
      <c r="C1" s="57"/>
      <c r="D1" s="57"/>
      <c r="E1" s="57"/>
      <c r="F1" s="54"/>
      <c r="G1" s="54"/>
    </row>
    <row r="2" spans="1:7" ht="26" x14ac:dyDescent="0.3">
      <c r="A2" s="61" t="s">
        <v>1</v>
      </c>
      <c r="B2" s="57"/>
      <c r="C2" s="57"/>
      <c r="D2" s="57"/>
      <c r="E2" s="57"/>
      <c r="F2" s="54"/>
      <c r="G2" s="54"/>
    </row>
    <row r="3" spans="1:7" x14ac:dyDescent="0.2">
      <c r="A3" s="57" t="s">
        <v>2</v>
      </c>
      <c r="B3" s="57"/>
      <c r="C3" s="57"/>
      <c r="D3" s="57"/>
      <c r="E3" s="57"/>
      <c r="F3" s="54"/>
      <c r="G3" s="54"/>
    </row>
    <row r="4" spans="1:7" x14ac:dyDescent="0.2">
      <c r="A4" s="46"/>
      <c r="B4" s="57"/>
      <c r="C4" s="57"/>
      <c r="D4" s="57"/>
      <c r="E4" s="57"/>
      <c r="F4" s="54"/>
      <c r="G4" s="54"/>
    </row>
    <row r="5" spans="1:7" x14ac:dyDescent="0.2">
      <c r="A5" s="54"/>
      <c r="B5" s="54"/>
      <c r="C5" s="54"/>
      <c r="D5" s="54"/>
      <c r="E5" s="54"/>
      <c r="F5" s="54"/>
      <c r="G5" s="54"/>
    </row>
    <row r="6" spans="1:7" ht="21" x14ac:dyDescent="0.25">
      <c r="A6" s="43" t="s">
        <v>3</v>
      </c>
      <c r="B6" s="54"/>
      <c r="C6" s="54"/>
      <c r="D6" s="54"/>
      <c r="E6" s="54"/>
      <c r="F6" s="54"/>
      <c r="G6" s="54"/>
    </row>
    <row r="7" spans="1:7" x14ac:dyDescent="0.2">
      <c r="A7" s="42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54"/>
      <c r="G7" s="54"/>
    </row>
    <row r="8" spans="1:7" x14ac:dyDescent="0.2">
      <c r="A8" s="62"/>
      <c r="B8" s="73"/>
      <c r="C8" s="73"/>
      <c r="D8" s="73"/>
      <c r="E8" s="62"/>
      <c r="F8" s="54"/>
      <c r="G8" s="54"/>
    </row>
    <row r="9" spans="1:7" x14ac:dyDescent="0.2">
      <c r="A9" s="62"/>
      <c r="B9" s="73"/>
      <c r="C9" s="73"/>
      <c r="D9" s="73"/>
      <c r="E9" s="62"/>
      <c r="F9" s="54"/>
      <c r="G9" s="54"/>
    </row>
    <row r="10" spans="1:7" x14ac:dyDescent="0.2">
      <c r="A10" s="62"/>
      <c r="B10" s="73"/>
      <c r="C10" s="73"/>
      <c r="D10" s="73"/>
      <c r="E10" s="62"/>
      <c r="F10" s="54"/>
      <c r="G10" s="54"/>
    </row>
    <row r="11" spans="1:7" x14ac:dyDescent="0.2">
      <c r="A11" s="62"/>
      <c r="B11" s="73"/>
      <c r="C11" s="73"/>
      <c r="D11" s="73"/>
      <c r="E11" s="62"/>
      <c r="F11" s="54"/>
      <c r="G11" s="54"/>
    </row>
    <row r="12" spans="1:7" x14ac:dyDescent="0.2">
      <c r="A12" s="62"/>
      <c r="B12" s="73"/>
      <c r="C12" s="73"/>
      <c r="D12" s="73"/>
      <c r="E12" s="62"/>
      <c r="F12" s="54"/>
      <c r="G12" s="54"/>
    </row>
    <row r="13" spans="1:7" x14ac:dyDescent="0.2">
      <c r="A13" s="62"/>
      <c r="B13" s="73"/>
      <c r="C13" s="73"/>
      <c r="D13" s="73"/>
      <c r="E13" s="62"/>
      <c r="F13" s="54"/>
      <c r="G13" s="54"/>
    </row>
    <row r="14" spans="1:7" x14ac:dyDescent="0.2">
      <c r="A14" s="62"/>
      <c r="B14" s="73"/>
      <c r="C14" s="73"/>
      <c r="D14" s="73"/>
      <c r="E14" s="62"/>
      <c r="F14" s="54"/>
      <c r="G14" s="54"/>
    </row>
    <row r="15" spans="1:7" x14ac:dyDescent="0.2">
      <c r="A15" s="62"/>
      <c r="B15" s="73"/>
      <c r="C15" s="73"/>
      <c r="D15" s="73"/>
      <c r="E15" s="62"/>
      <c r="F15" s="54"/>
      <c r="G15" s="54"/>
    </row>
    <row r="16" spans="1:7" x14ac:dyDescent="0.2">
      <c r="A16" s="59" t="s">
        <v>9</v>
      </c>
      <c r="B16" s="72"/>
      <c r="C16" s="72"/>
      <c r="D16" s="72"/>
      <c r="E16" s="59"/>
      <c r="F16" s="54"/>
      <c r="G16" s="54"/>
    </row>
    <row r="17" spans="1:7" x14ac:dyDescent="0.2">
      <c r="A17" s="71"/>
      <c r="B17" s="71"/>
      <c r="C17" s="71"/>
      <c r="D17" s="71"/>
      <c r="E17" s="71"/>
      <c r="F17" s="54"/>
      <c r="G17" s="54"/>
    </row>
    <row r="18" spans="1:7" ht="21" x14ac:dyDescent="0.25">
      <c r="A18" s="56" t="s">
        <v>10</v>
      </c>
      <c r="B18" s="63"/>
      <c r="C18" s="63"/>
      <c r="D18" s="63"/>
      <c r="E18" s="63"/>
      <c r="F18" s="54"/>
      <c r="G18" s="54"/>
    </row>
    <row r="19" spans="1:7" x14ac:dyDescent="0.2">
      <c r="A19" s="55" t="s">
        <v>4</v>
      </c>
      <c r="B19" s="55" t="s">
        <v>5</v>
      </c>
      <c r="C19" s="55" t="s">
        <v>6</v>
      </c>
      <c r="D19" s="55" t="s">
        <v>7</v>
      </c>
      <c r="E19" s="55" t="s">
        <v>8</v>
      </c>
      <c r="F19" s="54"/>
      <c r="G19" s="54"/>
    </row>
    <row r="20" spans="1:7" x14ac:dyDescent="0.2">
      <c r="A20" s="62" t="s">
        <v>269</v>
      </c>
      <c r="B20" s="73">
        <f>650*3 + 163</f>
        <v>2113</v>
      </c>
      <c r="C20" s="73"/>
      <c r="D20" s="73"/>
      <c r="E20" s="62" t="s">
        <v>270</v>
      </c>
      <c r="F20" s="54"/>
      <c r="G20" s="54"/>
    </row>
    <row r="21" spans="1:7" x14ac:dyDescent="0.2">
      <c r="A21" s="62" t="s">
        <v>108</v>
      </c>
      <c r="B21" s="73">
        <v>1000</v>
      </c>
      <c r="C21" s="73"/>
      <c r="D21" s="73"/>
      <c r="E21" s="62" t="s">
        <v>109</v>
      </c>
      <c r="F21" s="54"/>
      <c r="G21" s="54"/>
    </row>
    <row r="22" spans="1:7" x14ac:dyDescent="0.2">
      <c r="A22" s="62" t="s">
        <v>136</v>
      </c>
      <c r="B22" s="73">
        <v>1507.53</v>
      </c>
      <c r="C22" s="73"/>
      <c r="D22" s="73"/>
      <c r="E22" s="62" t="s">
        <v>110</v>
      </c>
      <c r="F22" s="54"/>
      <c r="G22" s="54"/>
    </row>
    <row r="23" spans="1:7" x14ac:dyDescent="0.2">
      <c r="A23" s="62" t="s">
        <v>137</v>
      </c>
      <c r="B23" s="73">
        <f>300</f>
        <v>300</v>
      </c>
      <c r="C23" s="73"/>
      <c r="D23" s="73"/>
      <c r="E23" s="62" t="s">
        <v>112</v>
      </c>
      <c r="F23" s="54"/>
      <c r="G23" s="54"/>
    </row>
    <row r="24" spans="1:7" x14ac:dyDescent="0.2">
      <c r="A24" s="62"/>
      <c r="B24" s="73"/>
      <c r="C24" s="73"/>
      <c r="D24" s="73"/>
      <c r="E24" s="62"/>
      <c r="F24" s="54"/>
      <c r="G24" s="54"/>
    </row>
    <row r="25" spans="1:7" x14ac:dyDescent="0.2">
      <c r="A25" s="59" t="s">
        <v>11</v>
      </c>
      <c r="B25" s="72">
        <f>SUM(B20:B24)</f>
        <v>4920.53</v>
      </c>
      <c r="C25" s="72"/>
      <c r="D25" s="72"/>
      <c r="E25" s="59"/>
      <c r="F25" s="54"/>
      <c r="G25" s="54"/>
    </row>
    <row r="26" spans="1:7" x14ac:dyDescent="0.2">
      <c r="A26" s="62"/>
      <c r="B26" s="62"/>
      <c r="C26" s="62"/>
      <c r="D26" s="62"/>
      <c r="E26" s="62"/>
      <c r="F26" s="54"/>
      <c r="G26" s="54"/>
    </row>
    <row r="27" spans="1:7" ht="21" x14ac:dyDescent="0.25">
      <c r="A27" s="64" t="s">
        <v>12</v>
      </c>
      <c r="B27" s="70">
        <f>B16-B25</f>
        <v>-4920.53</v>
      </c>
      <c r="C27" s="70"/>
      <c r="D27" s="58"/>
      <c r="E27" s="58"/>
      <c r="F27" s="54"/>
      <c r="G27" s="54"/>
    </row>
    <row r="28" spans="1:7" x14ac:dyDescent="0.2">
      <c r="A28" s="54"/>
      <c r="B28" s="54"/>
      <c r="C28" s="54"/>
      <c r="D28" s="54"/>
      <c r="E28" s="54"/>
      <c r="F28" s="54"/>
      <c r="G28" s="54"/>
    </row>
    <row r="29" spans="1:7" x14ac:dyDescent="0.2">
      <c r="F29" s="54"/>
      <c r="G29" s="54"/>
    </row>
    <row r="30" spans="1:7" x14ac:dyDescent="0.2">
      <c r="F30" s="54"/>
      <c r="G30" s="54"/>
    </row>
    <row r="31" spans="1:7" x14ac:dyDescent="0.2">
      <c r="F31" s="54"/>
      <c r="G31" s="54"/>
    </row>
    <row r="32" spans="1:7" x14ac:dyDescent="0.2">
      <c r="F32" s="54"/>
      <c r="G3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AUS Operating</vt:lpstr>
      <vt:lpstr>President</vt:lpstr>
      <vt:lpstr>VP Finance</vt:lpstr>
      <vt:lpstr>VP External</vt:lpstr>
      <vt:lpstr>VP Academic</vt:lpstr>
      <vt:lpstr>VP Internal</vt:lpstr>
      <vt:lpstr>VP Communications</vt:lpstr>
      <vt:lpstr>VP Social</vt:lpstr>
      <vt:lpstr>Office Expenses</vt:lpstr>
      <vt:lpstr>Summer Spending(for breakdown)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Xue</dc:creator>
  <cp:lastModifiedBy>Microsoft Office User</cp:lastModifiedBy>
  <dcterms:created xsi:type="dcterms:W3CDTF">2014-11-12T23:53:48Z</dcterms:created>
  <dcterms:modified xsi:type="dcterms:W3CDTF">2016-11-02T20:00:30Z</dcterms:modified>
</cp:coreProperties>
</file>