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ocuments/"/>
    </mc:Choice>
  </mc:AlternateContent>
  <bookViews>
    <workbookView xWindow="0" yWindow="460" windowWidth="25600" windowHeight="15460" tabRatio="500" activeTab="1"/>
  </bookViews>
  <sheets>
    <sheet name="2017 Revenues " sheetId="15" r:id="rId1"/>
    <sheet name="2017 Expenses" sheetId="16" r:id="rId2"/>
    <sheet name="Printing Breakdown" sheetId="14" r:id="rId3"/>
    <sheet name="Reg Report" sheetId="10" state="hidden" r:id="rId4"/>
    <sheet name="Bracelets" sheetId="6" state="hidden" r:id="rId5"/>
    <sheet name="Schedule" sheetId="2" state="hidden" r:id="rId6"/>
    <sheet name="PayPal" sheetId="7" state="hidden" r:id="rId7"/>
    <sheet name="Cancelled" sheetId="8" state="hidden" r:id="rId8"/>
    <sheet name="Production Costs" sheetId="9" state="hidden" r:id="rId9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6" l="1"/>
  <c r="E11" i="16"/>
  <c r="E14" i="16"/>
  <c r="E82" i="16"/>
  <c r="E96" i="16"/>
  <c r="E28" i="16"/>
  <c r="E17" i="14"/>
  <c r="E89" i="16"/>
  <c r="E56" i="16"/>
  <c r="E80" i="16"/>
  <c r="E94" i="16"/>
  <c r="E71" i="16"/>
  <c r="E65" i="16"/>
  <c r="E93" i="16"/>
  <c r="E5" i="16"/>
  <c r="E6" i="16"/>
  <c r="E8" i="16"/>
  <c r="E31" i="16"/>
  <c r="E32" i="16"/>
  <c r="E34" i="16"/>
  <c r="E37" i="16"/>
  <c r="E39" i="16"/>
  <c r="E44" i="16"/>
  <c r="E46" i="16"/>
  <c r="E49" i="16"/>
  <c r="E98" i="16"/>
  <c r="E9" i="14"/>
  <c r="E10" i="14"/>
  <c r="E11" i="14"/>
  <c r="E12" i="14"/>
  <c r="E7" i="14"/>
  <c r="E8" i="14"/>
  <c r="E15" i="14"/>
  <c r="E16" i="14"/>
  <c r="E13" i="14"/>
  <c r="E14" i="14"/>
  <c r="E19" i="14"/>
  <c r="E20" i="14"/>
  <c r="E23" i="14"/>
  <c r="E24" i="14"/>
  <c r="E28" i="14"/>
  <c r="E51" i="16"/>
  <c r="E52" i="16"/>
  <c r="E57" i="16"/>
  <c r="E62" i="16"/>
  <c r="E66" i="16"/>
  <c r="E67" i="16"/>
  <c r="E70" i="16"/>
  <c r="E72" i="16"/>
  <c r="E74" i="16"/>
  <c r="E76" i="16"/>
  <c r="E77" i="16"/>
  <c r="E78" i="16"/>
  <c r="E79" i="16"/>
  <c r="E83" i="16"/>
  <c r="E84" i="16"/>
  <c r="E86" i="16"/>
  <c r="E88" i="16"/>
  <c r="E90" i="16"/>
  <c r="E102" i="16"/>
  <c r="E112" i="16"/>
  <c r="E113" i="16"/>
  <c r="E21" i="14"/>
  <c r="E22" i="14"/>
  <c r="D16" i="14"/>
  <c r="E25" i="14"/>
  <c r="D29" i="15"/>
  <c r="D24" i="15"/>
  <c r="D4" i="15"/>
  <c r="D7" i="15"/>
  <c r="D8" i="15"/>
  <c r="D9" i="15"/>
  <c r="D30" i="15"/>
  <c r="D26" i="15"/>
  <c r="D28" i="15"/>
  <c r="D4" i="14"/>
  <c r="F4" i="14"/>
  <c r="D6" i="14"/>
  <c r="F6" i="14"/>
  <c r="D8" i="14"/>
  <c r="F8" i="14"/>
  <c r="D10" i="14"/>
  <c r="F10" i="14"/>
  <c r="D12" i="14"/>
  <c r="F12" i="14"/>
  <c r="D14" i="14"/>
  <c r="F14" i="14"/>
  <c r="F28" i="14"/>
  <c r="E3" i="14"/>
  <c r="E4" i="14"/>
  <c r="E6" i="14"/>
  <c r="D20" i="14"/>
  <c r="D22" i="14"/>
  <c r="D24" i="14"/>
  <c r="E3" i="6"/>
  <c r="E5" i="6"/>
  <c r="P4" i="6"/>
  <c r="N5" i="6"/>
  <c r="E7" i="6"/>
  <c r="E8" i="6"/>
  <c r="E10" i="6"/>
  <c r="E20" i="6"/>
  <c r="K5" i="6"/>
  <c r="F1" i="7"/>
  <c r="K7" i="10"/>
  <c r="K8" i="10"/>
  <c r="A1" i="10"/>
  <c r="K9" i="10"/>
  <c r="H3" i="10"/>
  <c r="I2" i="10"/>
  <c r="J2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2" i="10"/>
  <c r="E11" i="6"/>
  <c r="E13" i="6"/>
  <c r="E14" i="6"/>
  <c r="L5" i="6"/>
  <c r="M5" i="6"/>
  <c r="O5" i="6"/>
  <c r="J5" i="6"/>
  <c r="B1" i="7"/>
  <c r="C7" i="9"/>
  <c r="C9" i="9"/>
  <c r="D7" i="9"/>
  <c r="D9" i="9"/>
  <c r="B7" i="9"/>
  <c r="B9" i="9"/>
  <c r="I1" i="7"/>
  <c r="H1" i="7"/>
  <c r="J1" i="7"/>
  <c r="P9" i="6"/>
  <c r="P7" i="6"/>
  <c r="E17" i="6"/>
  <c r="E16" i="6"/>
  <c r="E18" i="6"/>
  <c r="E19" i="6"/>
  <c r="E21" i="6"/>
  <c r="H20" i="6"/>
  <c r="I20" i="6"/>
  <c r="H19" i="6"/>
  <c r="I19" i="6"/>
  <c r="H17" i="6"/>
  <c r="I17" i="6"/>
  <c r="H18" i="6"/>
  <c r="I18" i="6"/>
  <c r="H21" i="6"/>
  <c r="I21" i="6"/>
  <c r="H16" i="6"/>
  <c r="I16" i="6"/>
</calcChain>
</file>

<file path=xl/sharedStrings.xml><?xml version="1.0" encoding="utf-8"?>
<sst xmlns="http://schemas.openxmlformats.org/spreadsheetml/2006/main" count="323" uniqueCount="228">
  <si>
    <t>Item</t>
  </si>
  <si>
    <t>Unit Cost</t>
  </si>
  <si>
    <t>Quantity</t>
  </si>
  <si>
    <t>Projected</t>
  </si>
  <si>
    <t>Actual</t>
  </si>
  <si>
    <t>Notes</t>
  </si>
  <si>
    <t>Subtotal</t>
  </si>
  <si>
    <t>Printed Materials</t>
  </si>
  <si>
    <t>Committee Hoodies</t>
  </si>
  <si>
    <t>Committee Tanks</t>
  </si>
  <si>
    <t>Bracelets</t>
  </si>
  <si>
    <t>Communication</t>
  </si>
  <si>
    <t>Total</t>
  </si>
  <si>
    <t>Opening Ceremonies</t>
  </si>
  <si>
    <t>Sunday, September 1st</t>
  </si>
  <si>
    <t>11am – 12pm</t>
  </si>
  <si>
    <t>9am – 10am</t>
  </si>
  <si>
    <t>10am – 11am</t>
  </si>
  <si>
    <t>12pm – 1pm</t>
  </si>
  <si>
    <t>1pm – 2pm</t>
  </si>
  <si>
    <t>2pm – 3pm</t>
  </si>
  <si>
    <t>3pm – 4pm</t>
  </si>
  <si>
    <t>5pm – 6pm</t>
  </si>
  <si>
    <t>6pm – 7pm</t>
  </si>
  <si>
    <t>7pm – 8pm</t>
  </si>
  <si>
    <t>8pm – 9pm</t>
  </si>
  <si>
    <t>9pm – 10pm</t>
  </si>
  <si>
    <t>10pm – 11pm</t>
  </si>
  <si>
    <t>11pm – 12am</t>
  </si>
  <si>
    <t>12am – 1am</t>
  </si>
  <si>
    <t>1am – 2am</t>
  </si>
  <si>
    <t>2am – 3am</t>
  </si>
  <si>
    <t>Leader &amp; Staff Party</t>
  </si>
  <si>
    <t>Breakfast</t>
  </si>
  <si>
    <t>4pm – 5pm</t>
  </si>
  <si>
    <r>
      <t xml:space="preserve">International Food Fair      </t>
    </r>
    <r>
      <rPr>
        <b/>
        <i/>
        <sz val="12"/>
        <color theme="1"/>
        <rFont val="Calibri"/>
        <family val="2"/>
        <scheme val="minor"/>
      </rPr>
      <t>(all ages)</t>
    </r>
  </si>
  <si>
    <r>
      <t>Ultimate Pre-Drink</t>
    </r>
    <r>
      <rPr>
        <b/>
        <i/>
        <sz val="12"/>
        <color theme="1"/>
        <rFont val="Calibri"/>
        <family val="2"/>
        <scheme val="minor"/>
      </rPr>
      <t xml:space="preserve">              (all ages)</t>
    </r>
  </si>
  <si>
    <t>Leaders</t>
  </si>
  <si>
    <t>Froshie Registration</t>
  </si>
  <si>
    <t>O-Staff</t>
  </si>
  <si>
    <t>MUS</t>
  </si>
  <si>
    <t>PayPal</t>
  </si>
  <si>
    <t>Price</t>
  </si>
  <si>
    <t>SSMU</t>
  </si>
  <si>
    <t>Total Sponsorship</t>
  </si>
  <si>
    <t>Total Froshie Revenue</t>
  </si>
  <si>
    <t>Total Support Revenue</t>
  </si>
  <si>
    <t>Support</t>
  </si>
  <si>
    <r>
      <t xml:space="preserve">Beach Day </t>
    </r>
    <r>
      <rPr>
        <b/>
        <i/>
        <sz val="12"/>
        <color theme="1"/>
        <rFont val="Calibri"/>
        <family val="2"/>
        <scheme val="minor"/>
      </rPr>
      <t>(all ages)</t>
    </r>
  </si>
  <si>
    <t>SUS</t>
  </si>
  <si>
    <t>AUS</t>
  </si>
  <si>
    <t>EUS</t>
  </si>
  <si>
    <t>EdUS</t>
  </si>
  <si>
    <t>Versions</t>
  </si>
  <si>
    <t>Portable</t>
  </si>
  <si>
    <t>Discount</t>
  </si>
  <si>
    <t>Setup Cost</t>
  </si>
  <si>
    <t>Bracelet Subtotal</t>
  </si>
  <si>
    <t>EUR</t>
  </si>
  <si>
    <t>Setup Subtotal</t>
  </si>
  <si>
    <t>Hand Clampers</t>
  </si>
  <si>
    <t>Clamper Subtotal</t>
  </si>
  <si>
    <t>Exchange Rate</t>
  </si>
  <si>
    <t>CAD</t>
  </si>
  <si>
    <t>Shipping</t>
  </si>
  <si>
    <t>Shipping Subtotal</t>
  </si>
  <si>
    <r>
      <t xml:space="preserve">"Cloud Nine" Foam Party </t>
    </r>
    <r>
      <rPr>
        <b/>
        <i/>
        <sz val="12"/>
        <color theme="1"/>
        <rFont val="Calibri"/>
        <family val="2"/>
        <scheme val="minor"/>
      </rPr>
      <t>(all ages)</t>
    </r>
  </si>
  <si>
    <t>Payment Notes</t>
  </si>
  <si>
    <t>Welcome Booklet Printing</t>
  </si>
  <si>
    <t>Participant Bracelets</t>
  </si>
  <si>
    <t>22oz Mugs</t>
  </si>
  <si>
    <t>Froshie Bags</t>
  </si>
  <si>
    <t>Total Froshie Registrations</t>
  </si>
  <si>
    <t>Total Support Numbers</t>
  </si>
  <si>
    <t>Total Participants</t>
  </si>
  <si>
    <t>Date</t>
  </si>
  <si>
    <t xml:space="preserve"> Time</t>
  </si>
  <si>
    <t xml:space="preserve"> Time Zone</t>
  </si>
  <si>
    <t xml:space="preserve"> Name</t>
  </si>
  <si>
    <t xml:space="preserve"> Type</t>
  </si>
  <si>
    <t xml:space="preserve"> Status</t>
  </si>
  <si>
    <t xml:space="preserve"> Currency</t>
  </si>
  <si>
    <t xml:space="preserve"> Gross</t>
  </si>
  <si>
    <t xml:space="preserve"> Fee</t>
  </si>
  <si>
    <t xml:space="preserve"> Net</t>
  </si>
  <si>
    <t xml:space="preserve"> From Email Address</t>
  </si>
  <si>
    <t>8/13/2013</t>
  </si>
  <si>
    <t>GMT-04:00</t>
  </si>
  <si>
    <t>Payment Received</t>
  </si>
  <si>
    <t>Completed</t>
  </si>
  <si>
    <t>Cancelled Fee</t>
  </si>
  <si>
    <t>Joshua Frank</t>
  </si>
  <si>
    <t>Reversal</t>
  </si>
  <si>
    <t>michiganfan6695@aol.com</t>
  </si>
  <si>
    <t>Reversed</t>
  </si>
  <si>
    <t>Concert</t>
  </si>
  <si>
    <t>Concert #:</t>
  </si>
  <si>
    <t>Total #:</t>
  </si>
  <si>
    <t>Julian Erdos-Steinberg</t>
  </si>
  <si>
    <t>Julian.es@me.com</t>
  </si>
  <si>
    <t>Stage</t>
  </si>
  <si>
    <t>Cost Thurs</t>
  </si>
  <si>
    <t>Cost Fri</t>
  </si>
  <si>
    <t>Cost Sat</t>
  </si>
  <si>
    <t>CDJ</t>
  </si>
  <si>
    <t>Sound &amp; lights</t>
  </si>
  <si>
    <t>Wireless mic</t>
  </si>
  <si>
    <t>Turntables</t>
  </si>
  <si>
    <t>Faculties</t>
  </si>
  <si>
    <t>Cost per faculty</t>
  </si>
  <si>
    <t>TOTAL</t>
  </si>
  <si>
    <t>Student ID</t>
  </si>
  <si>
    <t>Email</t>
  </si>
  <si>
    <t>inperson</t>
  </si>
  <si>
    <t>paypal</t>
  </si>
  <si>
    <t>ID</t>
  </si>
  <si>
    <t>First</t>
  </si>
  <si>
    <t>Last</t>
  </si>
  <si>
    <t>Method</t>
  </si>
  <si>
    <t>Amount</t>
  </si>
  <si>
    <t>Percentage</t>
  </si>
  <si>
    <t>Revenue</t>
  </si>
  <si>
    <t>Total Revenue</t>
  </si>
  <si>
    <t xml:space="preserve">    At $10</t>
  </si>
  <si>
    <t xml:space="preserve">    At $15</t>
  </si>
  <si>
    <t>Final total:</t>
  </si>
  <si>
    <t>Cash #.</t>
  </si>
  <si>
    <t>Paypal #.</t>
  </si>
  <si>
    <t>paid</t>
  </si>
  <si>
    <t>Thursday, August 28th</t>
  </si>
  <si>
    <t>Monday, August 25th</t>
  </si>
  <si>
    <t>Tuesday, August 26th</t>
  </si>
  <si>
    <t>Wednesday, August 27th</t>
  </si>
  <si>
    <t>Friday, August 29th</t>
  </si>
  <si>
    <t>Satuday, August 30th</t>
  </si>
  <si>
    <t>Sunday, August 31st</t>
  </si>
  <si>
    <t>Pub Crawl</t>
  </si>
  <si>
    <t>Day Event</t>
  </si>
  <si>
    <t>Power Hour (18+)</t>
  </si>
  <si>
    <t>Night #1 (All Ages)</t>
  </si>
  <si>
    <t>SSMU Day</t>
  </si>
  <si>
    <t>SSMU Concert</t>
  </si>
  <si>
    <t>Retreat Share</t>
  </si>
  <si>
    <t>Production</t>
  </si>
  <si>
    <t>ProjectedReg</t>
  </si>
  <si>
    <t>Tax</t>
  </si>
  <si>
    <t>Leader Shirts</t>
  </si>
  <si>
    <t>O-Staff Shirts</t>
  </si>
  <si>
    <t>Drivesafe</t>
  </si>
  <si>
    <t>Online Registration</t>
  </si>
  <si>
    <t>SSMU Portion for Leaders/O-Staff</t>
  </si>
  <si>
    <t>Hats</t>
  </si>
  <si>
    <t>Coordinators</t>
  </si>
  <si>
    <t>Frosh Concert</t>
  </si>
  <si>
    <t>Boat Cruise</t>
  </si>
  <si>
    <t>Bottles</t>
  </si>
  <si>
    <t>Beach Day</t>
  </si>
  <si>
    <t>Snacks</t>
  </si>
  <si>
    <t>Frosh Banner</t>
  </si>
  <si>
    <t>Coord Stipends/Expenses</t>
  </si>
  <si>
    <t>Taxi Rides during Frosh</t>
  </si>
  <si>
    <t>Phone Expenses</t>
  </si>
  <si>
    <t>Food Expenses</t>
  </si>
  <si>
    <t>Bookings</t>
  </si>
  <si>
    <t>Sponsorship/Misc. Revenue</t>
  </si>
  <si>
    <t>AUS Cost</t>
  </si>
  <si>
    <t>AUS Profit (Loss)</t>
  </si>
  <si>
    <t>Froshie Bag and Mug Setup</t>
  </si>
  <si>
    <t>Setup for Shirts, Tanks, Hoodies</t>
  </si>
  <si>
    <t>Froshie Shirts</t>
  </si>
  <si>
    <t>Exec Shirts</t>
  </si>
  <si>
    <t>Parking Services</t>
  </si>
  <si>
    <t>All Frosh Retreat</t>
  </si>
  <si>
    <t>Arts Retreat</t>
  </si>
  <si>
    <t>Cars</t>
  </si>
  <si>
    <t>Projected Expenses</t>
  </si>
  <si>
    <t>Gas (reimbursements)</t>
  </si>
  <si>
    <t>Programming</t>
  </si>
  <si>
    <t xml:space="preserve">McGill Fees </t>
  </si>
  <si>
    <t>Lower Field Security</t>
  </si>
  <si>
    <t>Food</t>
  </si>
  <si>
    <t>Tips</t>
  </si>
  <si>
    <t>`</t>
  </si>
  <si>
    <t>Venues</t>
  </si>
  <si>
    <t>Pre-Frosh Expense</t>
  </si>
  <si>
    <t xml:space="preserve">Programming </t>
  </si>
  <si>
    <t>All of the shit (t-shirts, handbooks,etc)</t>
  </si>
  <si>
    <t xml:space="preserve">Dollarama, etc. </t>
  </si>
  <si>
    <t>Walkies</t>
  </si>
  <si>
    <t>Grand Total</t>
  </si>
  <si>
    <t>2015 Grand Total</t>
  </si>
  <si>
    <t>Sponsorship Coordinator</t>
  </si>
  <si>
    <t>Hart</t>
  </si>
  <si>
    <t>Crash Pad</t>
  </si>
  <si>
    <t>DJ Payment for Boat Cruise</t>
  </si>
  <si>
    <t>Brutopia</t>
  </si>
  <si>
    <t>MISC</t>
  </si>
  <si>
    <t>Scotiabank</t>
  </si>
  <si>
    <t>Group Formation + Thursday Day</t>
  </si>
  <si>
    <t>Grounds Thurs</t>
  </si>
  <si>
    <t>18,056.82 for BC, 21K for Busses</t>
  </si>
  <si>
    <t>Music</t>
  </si>
  <si>
    <t>Panhellenic Council</t>
  </si>
  <si>
    <t>CIBC</t>
  </si>
  <si>
    <t>Aftermovie</t>
  </si>
  <si>
    <t>Beach Day/Street Team Supplies</t>
  </si>
  <si>
    <t>Beach Day/IFC</t>
  </si>
  <si>
    <t>DJ Equipment</t>
  </si>
  <si>
    <t>Rent</t>
  </si>
  <si>
    <t>Thursday - Unity</t>
  </si>
  <si>
    <t>Security for Gerts</t>
  </si>
  <si>
    <t>Staff Party</t>
  </si>
  <si>
    <t>Metro Tickets</t>
  </si>
  <si>
    <t>Bursary</t>
  </si>
  <si>
    <t>Mountain Breakfast</t>
  </si>
  <si>
    <t>Friday - Plage</t>
  </si>
  <si>
    <t xml:space="preserve">Website </t>
  </si>
  <si>
    <t>Friday - Time Supper</t>
  </si>
  <si>
    <t>Red Frogs</t>
  </si>
  <si>
    <t>Pilons</t>
  </si>
  <si>
    <t xml:space="preserve">L'Asie Resto Bar </t>
  </si>
  <si>
    <t xml:space="preserve">Movie Night </t>
  </si>
  <si>
    <t>Forum</t>
  </si>
  <si>
    <t>Extra Alcohol purchases</t>
  </si>
  <si>
    <t>Bottles for Volunteers</t>
  </si>
  <si>
    <t>Production (C02, Drinks for Volunteers)</t>
  </si>
  <si>
    <t>Tangerine</t>
  </si>
  <si>
    <t>Silent Disco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</si>
</sst>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7"/>
      <color rgb="FF000000"/>
      <name val="Arial"/>
      <family val="2"/>
    </font>
    <font>
      <sz val="14.4"/>
      <color rgb="FF000000"/>
      <name val="Calibri"/>
      <scheme val="minor"/>
    </font>
    <font>
      <sz val="11"/>
      <color rgb="FF222222"/>
      <name val="Helvetica"/>
    </font>
  </fonts>
  <fills count="3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7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1">
    <xf numFmtId="0" fontId="0" fillId="0" borderId="0" xfId="0"/>
    <xf numFmtId="0" fontId="3" fillId="2" borderId="0" xfId="0" applyFont="1" applyFill="1"/>
    <xf numFmtId="0" fontId="3" fillId="3" borderId="0" xfId="0" applyFont="1" applyFill="1"/>
    <xf numFmtId="166" fontId="3" fillId="3" borderId="0" xfId="0" applyNumberFormat="1" applyFont="1" applyFill="1"/>
    <xf numFmtId="166" fontId="0" fillId="0" borderId="0" xfId="0" applyNumberFormat="1"/>
    <xf numFmtId="166" fontId="3" fillId="2" borderId="0" xfId="0" applyNumberFormat="1" applyFont="1" applyFill="1"/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165" fontId="3" fillId="7" borderId="0" xfId="0" applyNumberFormat="1" applyFont="1" applyFill="1"/>
    <xf numFmtId="165" fontId="0" fillId="0" borderId="0" xfId="0" applyNumberFormat="1"/>
    <xf numFmtId="1" fontId="3" fillId="7" borderId="0" xfId="0" applyNumberFormat="1" applyFont="1" applyFill="1"/>
    <xf numFmtId="1" fontId="0" fillId="0" borderId="0" xfId="0" applyNumberFormat="1"/>
    <xf numFmtId="16" fontId="3" fillId="7" borderId="0" xfId="0" applyNumberFormat="1" applyFont="1" applyFill="1" applyAlignment="1">
      <alignment horizontal="left"/>
    </xf>
    <xf numFmtId="0" fontId="2" fillId="19" borderId="0" xfId="0" applyFont="1" applyFill="1"/>
    <xf numFmtId="0" fontId="2" fillId="20" borderId="0" xfId="0" applyFont="1" applyFill="1"/>
    <xf numFmtId="0" fontId="5" fillId="4" borderId="11" xfId="0" applyFont="1" applyFill="1" applyBorder="1"/>
    <xf numFmtId="0" fontId="0" fillId="4" borderId="11" xfId="0" applyFill="1" applyBorder="1"/>
    <xf numFmtId="166" fontId="0" fillId="4" borderId="11" xfId="0" applyNumberFormat="1" applyFill="1" applyBorder="1"/>
    <xf numFmtId="166" fontId="3" fillId="4" borderId="11" xfId="0" applyNumberFormat="1" applyFont="1" applyFill="1" applyBorder="1"/>
    <xf numFmtId="0" fontId="3" fillId="4" borderId="11" xfId="0" applyFont="1" applyFill="1" applyBorder="1"/>
    <xf numFmtId="0" fontId="3" fillId="6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2" fillId="14" borderId="12" xfId="0" applyFont="1" applyFill="1" applyBorder="1"/>
    <xf numFmtId="165" fontId="2" fillId="14" borderId="12" xfId="0" applyNumberFormat="1" applyFont="1" applyFill="1" applyBorder="1"/>
    <xf numFmtId="1" fontId="2" fillId="14" borderId="12" xfId="0" applyNumberFormat="1" applyFont="1" applyFill="1" applyBorder="1"/>
    <xf numFmtId="0" fontId="2" fillId="5" borderId="12" xfId="0" applyFont="1" applyFill="1" applyBorder="1"/>
    <xf numFmtId="165" fontId="2" fillId="5" borderId="12" xfId="0" applyNumberFormat="1" applyFont="1" applyFill="1" applyBorder="1"/>
    <xf numFmtId="1" fontId="2" fillId="5" borderId="12" xfId="0" applyNumberFormat="1" applyFont="1" applyFill="1" applyBorder="1"/>
    <xf numFmtId="0" fontId="5" fillId="22" borderId="0" xfId="0" applyFont="1" applyFill="1"/>
    <xf numFmtId="0" fontId="0" fillId="22" borderId="0" xfId="0" applyFill="1"/>
    <xf numFmtId="166" fontId="0" fillId="22" borderId="0" xfId="0" applyNumberFormat="1" applyFill="1"/>
    <xf numFmtId="0" fontId="3" fillId="22" borderId="1" xfId="0" applyFont="1" applyFill="1" applyBorder="1"/>
    <xf numFmtId="166" fontId="3" fillId="22" borderId="1" xfId="0" applyNumberFormat="1" applyFont="1" applyFill="1" applyBorder="1"/>
    <xf numFmtId="166" fontId="0" fillId="22" borderId="1" xfId="0" applyNumberFormat="1" applyFill="1" applyBorder="1"/>
    <xf numFmtId="0" fontId="0" fillId="22" borderId="1" xfId="0" applyFill="1" applyBorder="1"/>
    <xf numFmtId="1" fontId="0" fillId="22" borderId="0" xfId="0" applyNumberFormat="1" applyFill="1"/>
    <xf numFmtId="0" fontId="3" fillId="22" borderId="0" xfId="0" applyFont="1" applyFill="1" applyBorder="1"/>
    <xf numFmtId="166" fontId="3" fillId="22" borderId="0" xfId="0" applyNumberFormat="1" applyFont="1" applyFill="1" applyBorder="1"/>
    <xf numFmtId="166" fontId="0" fillId="22" borderId="0" xfId="0" applyNumberFormat="1" applyFill="1" applyBorder="1"/>
    <xf numFmtId="0" fontId="0" fillId="22" borderId="0" xfId="0" applyFill="1" applyBorder="1"/>
    <xf numFmtId="0" fontId="4" fillId="5" borderId="12" xfId="0" applyFont="1" applyFill="1" applyBorder="1"/>
    <xf numFmtId="0" fontId="2" fillId="23" borderId="10" xfId="0" applyFont="1" applyFill="1" applyBorder="1"/>
    <xf numFmtId="165" fontId="2" fillId="23" borderId="10" xfId="0" applyNumberFormat="1" applyFont="1" applyFill="1" applyBorder="1"/>
    <xf numFmtId="1" fontId="2" fillId="23" borderId="10" xfId="0" applyNumberFormat="1" applyFont="1" applyFill="1" applyBorder="1"/>
    <xf numFmtId="165" fontId="0" fillId="22" borderId="0" xfId="0" applyNumberFormat="1" applyFill="1"/>
    <xf numFmtId="0" fontId="0" fillId="22" borderId="0" xfId="0" applyFill="1" applyAlignment="1">
      <alignment horizontal="left"/>
    </xf>
    <xf numFmtId="9" fontId="0" fillId="22" borderId="0" xfId="0" applyNumberFormat="1" applyFill="1"/>
    <xf numFmtId="0" fontId="2" fillId="20" borderId="14" xfId="0" applyFont="1" applyFill="1" applyBorder="1"/>
    <xf numFmtId="165" fontId="4" fillId="20" borderId="12" xfId="0" applyNumberFormat="1" applyFont="1" applyFill="1" applyBorder="1"/>
    <xf numFmtId="1" fontId="4" fillId="20" borderId="12" xfId="0" applyNumberFormat="1" applyFont="1" applyFill="1" applyBorder="1"/>
    <xf numFmtId="165" fontId="2" fillId="20" borderId="12" xfId="0" applyNumberFormat="1" applyFont="1" applyFill="1" applyBorder="1"/>
    <xf numFmtId="0" fontId="4" fillId="20" borderId="12" xfId="0" applyFont="1" applyFill="1" applyBorder="1"/>
    <xf numFmtId="0" fontId="2" fillId="21" borderId="14" xfId="0" applyFont="1" applyFill="1" applyBorder="1"/>
    <xf numFmtId="165" fontId="2" fillId="21" borderId="12" xfId="0" applyNumberFormat="1" applyFont="1" applyFill="1" applyBorder="1"/>
    <xf numFmtId="1" fontId="2" fillId="21" borderId="12" xfId="0" applyNumberFormat="1" applyFont="1" applyFill="1" applyBorder="1"/>
    <xf numFmtId="0" fontId="2" fillId="21" borderId="12" xfId="0" applyFont="1" applyFill="1" applyBorder="1"/>
    <xf numFmtId="0" fontId="0" fillId="7" borderId="5" xfId="0" applyFill="1" applyBorder="1"/>
    <xf numFmtId="0" fontId="3" fillId="7" borderId="13" xfId="0" applyFont="1" applyFill="1" applyBorder="1"/>
    <xf numFmtId="0" fontId="3" fillId="7" borderId="9" xfId="0" applyFont="1" applyFill="1" applyBorder="1"/>
    <xf numFmtId="0" fontId="3" fillId="7" borderId="7" xfId="0" applyFont="1" applyFill="1" applyBorder="1"/>
    <xf numFmtId="0" fontId="0" fillId="7" borderId="0" xfId="0" applyFill="1" applyBorder="1"/>
    <xf numFmtId="0" fontId="0" fillId="7" borderId="15" xfId="0" applyFill="1" applyBorder="1"/>
    <xf numFmtId="0" fontId="3" fillId="7" borderId="6" xfId="0" applyFont="1" applyFill="1" applyBorder="1"/>
    <xf numFmtId="0" fontId="0" fillId="7" borderId="10" xfId="0" applyFill="1" applyBorder="1"/>
    <xf numFmtId="0" fontId="0" fillId="7" borderId="8" xfId="0" applyFill="1" applyBorder="1"/>
    <xf numFmtId="10" fontId="12" fillId="7" borderId="0" xfId="0" applyNumberFormat="1" applyFont="1" applyFill="1" applyBorder="1"/>
    <xf numFmtId="10" fontId="12" fillId="7" borderId="15" xfId="0" applyNumberFormat="1" applyFont="1" applyFill="1" applyBorder="1"/>
    <xf numFmtId="0" fontId="0" fillId="22" borderId="0" xfId="0" applyFont="1" applyFill="1" applyBorder="1"/>
    <xf numFmtId="166" fontId="0" fillId="22" borderId="0" xfId="0" applyNumberFormat="1" applyFont="1" applyFill="1" applyBorder="1"/>
    <xf numFmtId="0" fontId="2" fillId="19" borderId="14" xfId="0" applyFont="1" applyFill="1" applyBorder="1"/>
    <xf numFmtId="0" fontId="2" fillId="19" borderId="12" xfId="0" applyFont="1" applyFill="1" applyBorder="1"/>
    <xf numFmtId="0" fontId="2" fillId="19" borderId="16" xfId="0" applyFont="1" applyFill="1" applyBorder="1"/>
    <xf numFmtId="0" fontId="10" fillId="24" borderId="0" xfId="0" applyFont="1" applyFill="1"/>
    <xf numFmtId="0" fontId="0" fillId="22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21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10" xfId="0" applyBorder="1"/>
    <xf numFmtId="0" fontId="2" fillId="5" borderId="10" xfId="0" applyFont="1" applyFill="1" applyBorder="1"/>
    <xf numFmtId="0" fontId="4" fillId="5" borderId="10" xfId="0" applyFont="1" applyFill="1" applyBorder="1"/>
    <xf numFmtId="166" fontId="3" fillId="7" borderId="10" xfId="0" applyNumberFormat="1" applyFont="1" applyFill="1" applyBorder="1"/>
    <xf numFmtId="165" fontId="0" fillId="0" borderId="10" xfId="0" applyNumberFormat="1" applyBorder="1"/>
    <xf numFmtId="0" fontId="0" fillId="0" borderId="0" xfId="0" applyNumberFormat="1" applyFill="1" applyBorder="1"/>
    <xf numFmtId="0" fontId="0" fillId="0" borderId="0" xfId="0" applyBorder="1"/>
    <xf numFmtId="0" fontId="2" fillId="25" borderId="0" xfId="0" applyFont="1" applyFill="1" applyBorder="1"/>
    <xf numFmtId="165" fontId="2" fillId="25" borderId="0" xfId="0" applyNumberFormat="1" applyFont="1" applyFill="1" applyBorder="1"/>
    <xf numFmtId="0" fontId="2" fillId="5" borderId="0" xfId="0" applyFont="1" applyFill="1" applyBorder="1"/>
    <xf numFmtId="165" fontId="2" fillId="5" borderId="0" xfId="0" applyNumberFormat="1" applyFont="1" applyFill="1"/>
    <xf numFmtId="164" fontId="0" fillId="0" borderId="0" xfId="0" applyNumberFormat="1"/>
    <xf numFmtId="0" fontId="0" fillId="5" borderId="0" xfId="0" applyFill="1"/>
    <xf numFmtId="0" fontId="4" fillId="5" borderId="0" xfId="0" applyFont="1" applyFill="1"/>
    <xf numFmtId="0" fontId="0" fillId="0" borderId="9" xfId="0" applyBorder="1"/>
    <xf numFmtId="0" fontId="0" fillId="0" borderId="15" xfId="0" applyBorder="1"/>
    <xf numFmtId="0" fontId="8" fillId="0" borderId="7" xfId="0" applyFont="1" applyBorder="1"/>
    <xf numFmtId="0" fontId="8" fillId="0" borderId="6" xfId="0" applyFont="1" applyBorder="1"/>
    <xf numFmtId="9" fontId="0" fillId="0" borderId="8" xfId="287" applyFont="1" applyBorder="1"/>
    <xf numFmtId="0" fontId="3" fillId="7" borderId="14" xfId="0" applyFont="1" applyFill="1" applyBorder="1"/>
    <xf numFmtId="0" fontId="0" fillId="7" borderId="16" xfId="0" applyFill="1" applyBorder="1"/>
    <xf numFmtId="0" fontId="8" fillId="0" borderId="0" xfId="0" applyFont="1" applyBorder="1"/>
    <xf numFmtId="0" fontId="8" fillId="0" borderId="5" xfId="0" applyFont="1" applyBorder="1"/>
    <xf numFmtId="164" fontId="2" fillId="5" borderId="10" xfId="0" applyNumberFormat="1" applyFont="1" applyFill="1" applyBorder="1"/>
    <xf numFmtId="0" fontId="0" fillId="3" borderId="0" xfId="0" applyFont="1" applyFill="1"/>
    <xf numFmtId="0" fontId="4" fillId="5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/>
    </xf>
    <xf numFmtId="165" fontId="0" fillId="22" borderId="0" xfId="0" quotePrefix="1" applyNumberFormat="1" applyFill="1"/>
    <xf numFmtId="0" fontId="2" fillId="22" borderId="0" xfId="0" applyFont="1" applyFill="1" applyBorder="1"/>
    <xf numFmtId="0" fontId="8" fillId="22" borderId="0" xfId="0" applyFont="1" applyFill="1" applyAlignment="1">
      <alignment horizontal="right"/>
    </xf>
    <xf numFmtId="166" fontId="8" fillId="22" borderId="0" xfId="0" applyNumberFormat="1" applyFont="1" applyFill="1"/>
    <xf numFmtId="10" fontId="8" fillId="22" borderId="0" xfId="287" applyNumberFormat="1" applyFont="1" applyFill="1"/>
    <xf numFmtId="165" fontId="0" fillId="3" borderId="0" xfId="0" applyNumberFormat="1" applyFill="1"/>
    <xf numFmtId="1" fontId="0" fillId="3" borderId="0" xfId="0" applyNumberFormat="1" applyFill="1"/>
    <xf numFmtId="0" fontId="13" fillId="3" borderId="0" xfId="0" applyFont="1" applyFill="1"/>
    <xf numFmtId="16" fontId="3" fillId="16" borderId="0" xfId="0" applyNumberFormat="1" applyFont="1" applyFill="1" applyAlignment="1">
      <alignment horizontal="left"/>
    </xf>
    <xf numFmtId="165" fontId="3" fillId="16" borderId="0" xfId="0" applyNumberFormat="1" applyFont="1" applyFill="1"/>
    <xf numFmtId="1" fontId="3" fillId="16" borderId="0" xfId="0" applyNumberFormat="1" applyFont="1" applyFill="1"/>
    <xf numFmtId="0" fontId="3" fillId="16" borderId="0" xfId="0" applyFont="1" applyFill="1"/>
    <xf numFmtId="16" fontId="3" fillId="28" borderId="0" xfId="0" applyNumberFormat="1" applyFont="1" applyFill="1" applyAlignment="1">
      <alignment horizontal="left"/>
    </xf>
    <xf numFmtId="165" fontId="3" fillId="28" borderId="0" xfId="0" applyNumberFormat="1" applyFont="1" applyFill="1"/>
    <xf numFmtId="1" fontId="3" fillId="28" borderId="0" xfId="0" applyNumberFormat="1" applyFont="1" applyFill="1"/>
    <xf numFmtId="0" fontId="0" fillId="28" borderId="0" xfId="0" applyFill="1"/>
    <xf numFmtId="0" fontId="3" fillId="28" borderId="0" xfId="0" applyFont="1" applyFill="1"/>
    <xf numFmtId="16" fontId="2" fillId="27" borderId="0" xfId="0" applyNumberFormat="1" applyFont="1" applyFill="1" applyAlignment="1">
      <alignment horizontal="left"/>
    </xf>
    <xf numFmtId="165" fontId="4" fillId="27" borderId="0" xfId="0" applyNumberFormat="1" applyFont="1" applyFill="1"/>
    <xf numFmtId="1" fontId="4" fillId="27" borderId="0" xfId="0" applyNumberFormat="1" applyFont="1" applyFill="1"/>
    <xf numFmtId="0" fontId="4" fillId="27" borderId="0" xfId="0" applyFont="1" applyFill="1"/>
    <xf numFmtId="0" fontId="2" fillId="27" borderId="0" xfId="0" applyFont="1" applyFill="1"/>
    <xf numFmtId="166" fontId="13" fillId="3" borderId="0" xfId="0" applyNumberFormat="1" applyFont="1" applyFill="1"/>
    <xf numFmtId="0" fontId="14" fillId="3" borderId="0" xfId="0" applyFont="1" applyFill="1"/>
    <xf numFmtId="0" fontId="14" fillId="3" borderId="0" xfId="0" applyFont="1" applyFill="1" applyBorder="1"/>
    <xf numFmtId="0" fontId="14" fillId="22" borderId="0" xfId="0" applyFont="1" applyFill="1"/>
    <xf numFmtId="166" fontId="14" fillId="22" borderId="0" xfId="0" applyNumberFormat="1" applyFont="1" applyFill="1"/>
    <xf numFmtId="0" fontId="14" fillId="22" borderId="0" xfId="0" applyFont="1" applyFill="1" applyBorder="1"/>
    <xf numFmtId="0" fontId="15" fillId="22" borderId="0" xfId="0" applyFont="1" applyFill="1"/>
    <xf numFmtId="0" fontId="3" fillId="4" borderId="0" xfId="0" applyFont="1" applyFill="1" applyBorder="1"/>
    <xf numFmtId="44" fontId="0" fillId="22" borderId="0" xfId="0" applyNumberFormat="1" applyFill="1"/>
    <xf numFmtId="44" fontId="3" fillId="7" borderId="0" xfId="0" applyNumberFormat="1" applyFont="1" applyFill="1"/>
    <xf numFmtId="43" fontId="0" fillId="22" borderId="0" xfId="600" applyFont="1" applyFill="1"/>
    <xf numFmtId="0" fontId="3" fillId="22" borderId="0" xfId="0" applyFont="1" applyFill="1"/>
    <xf numFmtId="0" fontId="16" fillId="24" borderId="0" xfId="0" applyFont="1" applyFill="1"/>
    <xf numFmtId="166" fontId="10" fillId="24" borderId="0" xfId="0" applyNumberFormat="1" applyFont="1" applyFill="1"/>
    <xf numFmtId="0" fontId="9" fillId="24" borderId="1" xfId="0" applyFont="1" applyFill="1" applyBorder="1"/>
    <xf numFmtId="166" fontId="9" fillId="24" borderId="1" xfId="0" applyNumberFormat="1" applyFont="1" applyFill="1" applyBorder="1"/>
    <xf numFmtId="166" fontId="10" fillId="24" borderId="1" xfId="0" applyNumberFormat="1" applyFont="1" applyFill="1" applyBorder="1"/>
    <xf numFmtId="0" fontId="10" fillId="24" borderId="1" xfId="0" applyFont="1" applyFill="1" applyBorder="1"/>
    <xf numFmtId="166" fontId="3" fillId="22" borderId="0" xfId="0" applyNumberFormat="1" applyFont="1" applyFill="1"/>
    <xf numFmtId="0" fontId="13" fillId="22" borderId="0" xfId="0" applyFont="1" applyFill="1" applyBorder="1"/>
    <xf numFmtId="0" fontId="4" fillId="19" borderId="0" xfId="0" applyFont="1" applyFill="1"/>
    <xf numFmtId="0" fontId="10" fillId="24" borderId="0" xfId="0" applyFont="1" applyFill="1" applyBorder="1"/>
    <xf numFmtId="166" fontId="10" fillId="24" borderId="0" xfId="0" applyNumberFormat="1" applyFont="1" applyFill="1" applyBorder="1"/>
    <xf numFmtId="166" fontId="9" fillId="24" borderId="0" xfId="0" applyNumberFormat="1" applyFont="1" applyFill="1" applyBorder="1"/>
    <xf numFmtId="0" fontId="11" fillId="20" borderId="11" xfId="0" applyFont="1" applyFill="1" applyBorder="1"/>
    <xf numFmtId="0" fontId="4" fillId="20" borderId="11" xfId="0" applyFont="1" applyFill="1" applyBorder="1"/>
    <xf numFmtId="166" fontId="4" fillId="20" borderId="11" xfId="0" applyNumberFormat="1" applyFont="1" applyFill="1" applyBorder="1"/>
    <xf numFmtId="0" fontId="11" fillId="29" borderId="11" xfId="0" applyFont="1" applyFill="1" applyBorder="1"/>
    <xf numFmtId="0" fontId="4" fillId="29" borderId="11" xfId="0" applyFont="1" applyFill="1" applyBorder="1"/>
    <xf numFmtId="166" fontId="4" fillId="29" borderId="11" xfId="0" applyNumberFormat="1" applyFont="1" applyFill="1" applyBorder="1"/>
    <xf numFmtId="0" fontId="4" fillId="20" borderId="18" xfId="0" applyFont="1" applyFill="1" applyBorder="1"/>
    <xf numFmtId="166" fontId="2" fillId="20" borderId="18" xfId="0" applyNumberFormat="1" applyFont="1" applyFill="1" applyBorder="1"/>
    <xf numFmtId="166" fontId="2" fillId="29" borderId="11" xfId="0" applyNumberFormat="1" applyFont="1" applyFill="1" applyBorder="1"/>
    <xf numFmtId="166" fontId="3" fillId="7" borderId="0" xfId="0" applyNumberFormat="1" applyFont="1" applyFill="1"/>
    <xf numFmtId="166" fontId="0" fillId="3" borderId="0" xfId="0" applyNumberFormat="1" applyFill="1"/>
    <xf numFmtId="166" fontId="4" fillId="27" borderId="0" xfId="0" applyNumberFormat="1" applyFont="1" applyFill="1"/>
    <xf numFmtId="166" fontId="3" fillId="16" borderId="0" xfId="0" applyNumberFormat="1" applyFont="1" applyFill="1"/>
    <xf numFmtId="166" fontId="2" fillId="23" borderId="10" xfId="0" applyNumberFormat="1" applyFont="1" applyFill="1" applyBorder="1"/>
    <xf numFmtId="166" fontId="2" fillId="5" borderId="12" xfId="0" applyNumberFormat="1" applyFont="1" applyFill="1" applyBorder="1"/>
    <xf numFmtId="166" fontId="2" fillId="21" borderId="12" xfId="0" applyNumberFormat="1" applyFont="1" applyFill="1" applyBorder="1"/>
    <xf numFmtId="166" fontId="2" fillId="20" borderId="12" xfId="0" applyNumberFormat="1" applyFont="1" applyFill="1" applyBorder="1"/>
    <xf numFmtId="166" fontId="2" fillId="14" borderId="12" xfId="0" applyNumberFormat="1" applyFont="1" applyFill="1" applyBorder="1"/>
    <xf numFmtId="0" fontId="3" fillId="3" borderId="0" xfId="0" applyNumberFormat="1" applyFont="1" applyFill="1"/>
    <xf numFmtId="0" fontId="3" fillId="22" borderId="0" xfId="0" applyNumberFormat="1" applyFont="1" applyFill="1"/>
    <xf numFmtId="0" fontId="0" fillId="22" borderId="0" xfId="0" applyNumberFormat="1" applyFill="1"/>
    <xf numFmtId="0" fontId="0" fillId="22" borderId="1" xfId="0" applyNumberFormat="1" applyFill="1" applyBorder="1"/>
    <xf numFmtId="0" fontId="10" fillId="24" borderId="0" xfId="0" applyNumberFormat="1" applyFont="1" applyFill="1"/>
    <xf numFmtId="0" fontId="10" fillId="24" borderId="1" xfId="0" applyNumberFormat="1" applyFont="1" applyFill="1" applyBorder="1"/>
    <xf numFmtId="0" fontId="0" fillId="22" borderId="0" xfId="0" applyNumberFormat="1" applyFont="1" applyFill="1"/>
    <xf numFmtId="0" fontId="0" fillId="22" borderId="0" xfId="0" applyNumberFormat="1" applyFill="1" applyBorder="1"/>
    <xf numFmtId="0" fontId="13" fillId="22" borderId="0" xfId="0" applyNumberFormat="1" applyFont="1" applyFill="1" applyBorder="1"/>
    <xf numFmtId="0" fontId="14" fillId="22" borderId="0" xfId="0" applyNumberFormat="1" applyFont="1" applyFill="1" applyBorder="1"/>
    <xf numFmtId="0" fontId="0" fillId="0" borderId="0" xfId="0" applyNumberFormat="1"/>
    <xf numFmtId="14" fontId="0" fillId="22" borderId="0" xfId="0" applyNumberFormat="1" applyFill="1" applyBorder="1"/>
    <xf numFmtId="6" fontId="0" fillId="0" borderId="0" xfId="0" applyNumberFormat="1"/>
    <xf numFmtId="6" fontId="10" fillId="0" borderId="0" xfId="0" applyNumberFormat="1" applyFont="1"/>
    <xf numFmtId="40" fontId="17" fillId="0" borderId="0" xfId="0" applyNumberFormat="1" applyFont="1"/>
    <xf numFmtId="8" fontId="18" fillId="0" borderId="0" xfId="0" applyNumberFormat="1" applyFont="1"/>
    <xf numFmtId="3" fontId="0" fillId="0" borderId="0" xfId="0" applyNumberFormat="1"/>
    <xf numFmtId="0" fontId="19" fillId="0" borderId="0" xfId="0" applyFont="1"/>
    <xf numFmtId="0" fontId="2" fillId="19" borderId="0" xfId="0" applyFont="1" applyFill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4" xfId="0" applyFont="1" applyFill="1" applyBorder="1" applyAlignment="1">
      <alignment horizontal="center" vertical="center" wrapText="1"/>
    </xf>
  </cellXfs>
  <cellStyles count="733">
    <cellStyle name="Comma" xfId="600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Normal" xfId="0" builtinId="0"/>
    <cellStyle name="Percent" xfId="28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729064</xdr:colOff>
      <xdr:row>15</xdr:row>
      <xdr:rowOff>128953</xdr:rowOff>
    </xdr:from>
    <xdr:ext cx="65" cy="172227"/>
    <xdr:sp macro="" textlink="">
      <xdr:nvSpPr>
        <xdr:cNvPr id="2" name="TextBox 1"/>
        <xdr:cNvSpPr txBox="1"/>
      </xdr:nvSpPr>
      <xdr:spPr>
        <a:xfrm>
          <a:off x="8474668" y="354818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17" zoomScalePageLayoutView="117" workbookViewId="0">
      <selection activeCell="E19" sqref="E19"/>
    </sheetView>
  </sheetViews>
  <sheetFormatPr baseColWidth="10" defaultColWidth="11" defaultRowHeight="16" x14ac:dyDescent="0.2"/>
  <cols>
    <col min="1" max="1" width="23.1640625" customWidth="1"/>
    <col min="2" max="2" width="12" style="16" bestFit="1" customWidth="1"/>
    <col min="3" max="3" width="12.33203125" style="18" bestFit="1" customWidth="1"/>
    <col min="4" max="4" width="13.1640625" style="16" customWidth="1"/>
    <col min="5" max="5" width="13.1640625" style="4" customWidth="1"/>
    <col min="6" max="6" width="20.33203125" customWidth="1"/>
  </cols>
  <sheetData>
    <row r="1" spans="1:7" s="6" customFormat="1" x14ac:dyDescent="0.2">
      <c r="B1" s="15" t="s">
        <v>42</v>
      </c>
      <c r="C1" s="17" t="s">
        <v>144</v>
      </c>
      <c r="D1" s="15" t="s">
        <v>4</v>
      </c>
      <c r="E1" s="171"/>
      <c r="F1" s="6" t="s">
        <v>5</v>
      </c>
    </row>
    <row r="2" spans="1:7" s="13" customFormat="1" x14ac:dyDescent="0.2">
      <c r="A2" s="123" t="s">
        <v>38</v>
      </c>
      <c r="B2" s="121"/>
      <c r="C2" s="122"/>
      <c r="D2" s="121"/>
      <c r="E2" s="172"/>
    </row>
    <row r="3" spans="1:7" s="38" customFormat="1" x14ac:dyDescent="0.2">
      <c r="A3" s="54" t="s">
        <v>149</v>
      </c>
      <c r="B3" s="53">
        <v>145</v>
      </c>
      <c r="C3" s="44">
        <v>1400</v>
      </c>
      <c r="D3" s="53">
        <v>202227</v>
      </c>
      <c r="E3" s="53"/>
      <c r="F3" s="148"/>
    </row>
    <row r="4" spans="1:7" s="132" customFormat="1" x14ac:dyDescent="0.2">
      <c r="A4" s="128" t="s">
        <v>45</v>
      </c>
      <c r="B4" s="129"/>
      <c r="C4" s="130"/>
      <c r="D4" s="129">
        <f>SUM(D3:D3)</f>
        <v>202227</v>
      </c>
      <c r="E4" s="129"/>
      <c r="F4" s="131"/>
    </row>
    <row r="5" spans="1:7" s="136" customFormat="1" x14ac:dyDescent="0.2">
      <c r="A5" s="133" t="s">
        <v>72</v>
      </c>
      <c r="B5" s="134"/>
      <c r="C5" s="135"/>
      <c r="D5" s="134"/>
      <c r="E5" s="173"/>
    </row>
    <row r="6" spans="1:7" s="13" customFormat="1" x14ac:dyDescent="0.2">
      <c r="A6" s="2" t="s">
        <v>47</v>
      </c>
      <c r="B6" s="121"/>
      <c r="C6" s="122"/>
      <c r="D6" s="121"/>
      <c r="E6" s="172"/>
    </row>
    <row r="7" spans="1:7" s="38" customFormat="1" x14ac:dyDescent="0.2">
      <c r="A7" s="38" t="s">
        <v>37</v>
      </c>
      <c r="B7" s="53">
        <v>75</v>
      </c>
      <c r="C7" s="38">
        <v>249</v>
      </c>
      <c r="D7" s="53">
        <f>B7*C7</f>
        <v>18675</v>
      </c>
      <c r="E7" s="39"/>
    </row>
    <row r="8" spans="1:7" s="38" customFormat="1" x14ac:dyDescent="0.2">
      <c r="A8" s="38" t="s">
        <v>39</v>
      </c>
      <c r="B8" s="53">
        <v>75</v>
      </c>
      <c r="C8" s="38">
        <v>100</v>
      </c>
      <c r="D8" s="53">
        <f>B8*SUM(C8:C8)</f>
        <v>7500</v>
      </c>
      <c r="E8" s="39"/>
    </row>
    <row r="9" spans="1:7" s="6" customFormat="1" x14ac:dyDescent="0.2">
      <c r="A9" s="19" t="s">
        <v>46</v>
      </c>
      <c r="B9" s="15"/>
      <c r="C9" s="15"/>
      <c r="D9" s="15">
        <f>SUM(D7:D8)</f>
        <v>26175</v>
      </c>
      <c r="E9" s="171"/>
      <c r="F9" s="147"/>
      <c r="G9" s="147"/>
    </row>
    <row r="10" spans="1:7" s="136" customFormat="1" x14ac:dyDescent="0.2">
      <c r="A10" s="133" t="s">
        <v>73</v>
      </c>
      <c r="B10" s="134"/>
      <c r="C10" s="135"/>
      <c r="D10" s="134"/>
      <c r="E10" s="173"/>
    </row>
    <row r="11" spans="1:7" s="13" customFormat="1" x14ac:dyDescent="0.2">
      <c r="A11" s="2" t="s">
        <v>164</v>
      </c>
      <c r="B11" s="121"/>
      <c r="C11" s="122"/>
      <c r="D11" s="121"/>
      <c r="E11" s="172"/>
    </row>
    <row r="12" spans="1:7" s="38" customFormat="1" x14ac:dyDescent="0.2">
      <c r="A12" s="82" t="s">
        <v>203</v>
      </c>
      <c r="B12" s="116"/>
      <c r="C12" s="44"/>
      <c r="D12" s="53">
        <v>5180</v>
      </c>
      <c r="E12" s="39"/>
    </row>
    <row r="13" spans="1:7" s="38" customFormat="1" x14ac:dyDescent="0.2">
      <c r="A13" s="38" t="s">
        <v>197</v>
      </c>
      <c r="B13" s="53"/>
      <c r="C13" s="44"/>
      <c r="D13" s="53">
        <v>1650</v>
      </c>
      <c r="E13" s="39"/>
    </row>
    <row r="14" spans="1:7" s="38" customFormat="1" x14ac:dyDescent="0.2">
      <c r="A14" s="38" t="s">
        <v>226</v>
      </c>
      <c r="B14" s="53"/>
      <c r="C14" s="44"/>
      <c r="D14" s="53">
        <v>1650</v>
      </c>
      <c r="E14" s="39"/>
    </row>
    <row r="15" spans="1:7" s="38" customFormat="1" x14ac:dyDescent="0.2">
      <c r="A15" s="38" t="s">
        <v>202</v>
      </c>
      <c r="B15" s="53"/>
      <c r="C15" s="44"/>
      <c r="D15" s="53">
        <v>500</v>
      </c>
      <c r="E15" s="39"/>
    </row>
    <row r="16" spans="1:7" s="38" customFormat="1" x14ac:dyDescent="0.2">
      <c r="B16" s="53"/>
      <c r="C16" s="44"/>
      <c r="D16" s="53"/>
      <c r="E16" s="39"/>
    </row>
    <row r="17" spans="1:29" s="38" customFormat="1" x14ac:dyDescent="0.2">
      <c r="B17" s="53"/>
      <c r="C17" s="44"/>
      <c r="D17" s="53"/>
      <c r="E17" s="39"/>
    </row>
    <row r="18" spans="1:29" s="38" customFormat="1" x14ac:dyDescent="0.2">
      <c r="B18" s="53"/>
      <c r="C18" s="44"/>
      <c r="D18" s="53"/>
      <c r="E18" s="39"/>
    </row>
    <row r="19" spans="1:29" s="38" customFormat="1" x14ac:dyDescent="0.2">
      <c r="B19" s="53"/>
      <c r="C19" s="44"/>
      <c r="D19" s="53"/>
      <c r="E19" s="39"/>
    </row>
    <row r="20" spans="1:29" s="38" customFormat="1" x14ac:dyDescent="0.2">
      <c r="B20" s="53"/>
      <c r="C20" s="44"/>
      <c r="D20" s="53"/>
      <c r="E20" s="39"/>
    </row>
    <row r="21" spans="1:29" s="38" customFormat="1" x14ac:dyDescent="0.2">
      <c r="B21" s="53"/>
      <c r="C21" s="44"/>
      <c r="D21" s="53"/>
      <c r="E21" s="39"/>
      <c r="F21" s="146"/>
    </row>
    <row r="22" spans="1:29" s="127" customFormat="1" x14ac:dyDescent="0.2">
      <c r="A22" s="82"/>
      <c r="B22" s="53"/>
      <c r="C22" s="44"/>
      <c r="D22" s="53"/>
      <c r="E22" s="3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s="136" customFormat="1" x14ac:dyDescent="0.2">
      <c r="A23" s="82"/>
      <c r="B23" s="53"/>
      <c r="C23" s="44"/>
      <c r="D23" s="53"/>
      <c r="E23" s="39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s="50" customFormat="1" ht="17" thickBot="1" x14ac:dyDescent="0.25">
      <c r="A24" s="124" t="s">
        <v>44</v>
      </c>
      <c r="B24" s="125"/>
      <c r="C24" s="126"/>
      <c r="D24" s="125">
        <f>SUM(D12:D23)</f>
        <v>8980</v>
      </c>
      <c r="E24" s="174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</row>
    <row r="25" spans="1:29" s="34" customFormat="1" ht="17" thickBot="1" x14ac:dyDescent="0.25">
      <c r="A25" s="137" t="s">
        <v>74</v>
      </c>
      <c r="B25" s="134"/>
      <c r="C25" s="135"/>
      <c r="D25" s="134"/>
      <c r="E25" s="173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29" s="64" customFormat="1" ht="17" thickBot="1" x14ac:dyDescent="0.25">
      <c r="A26" s="50" t="s">
        <v>122</v>
      </c>
      <c r="B26" s="51"/>
      <c r="C26" s="52"/>
      <c r="D26" s="51">
        <f>SUM(D4+D9+D24)</f>
        <v>237382</v>
      </c>
      <c r="E26" s="175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s="60" customFormat="1" ht="17" thickBot="1" x14ac:dyDescent="0.25">
      <c r="A27" s="34" t="s">
        <v>150</v>
      </c>
      <c r="B27" s="35"/>
      <c r="C27" s="36"/>
      <c r="D27" s="35">
        <v>0</v>
      </c>
      <c r="E27" s="176"/>
      <c r="F27" s="49"/>
      <c r="G27" s="34"/>
      <c r="H27" s="34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s="31" customFormat="1" ht="17" thickBot="1" x14ac:dyDescent="0.25">
      <c r="A28" s="61" t="s">
        <v>121</v>
      </c>
      <c r="B28" s="62"/>
      <c r="C28" s="63"/>
      <c r="D28" s="62">
        <f>D26-D27</f>
        <v>237382</v>
      </c>
      <c r="E28" s="17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1:29" ht="17" thickBot="1" x14ac:dyDescent="0.25">
      <c r="A29" s="56" t="s">
        <v>165</v>
      </c>
      <c r="B29" s="57"/>
      <c r="C29" s="58"/>
      <c r="D29" s="59">
        <f>'2017 Expenses'!E113</f>
        <v>229127.44999999998</v>
      </c>
      <c r="E29" s="178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</row>
    <row r="30" spans="1:29" ht="17" thickBot="1" x14ac:dyDescent="0.25">
      <c r="A30" s="31" t="s">
        <v>166</v>
      </c>
      <c r="B30" s="32"/>
      <c r="C30" s="33"/>
      <c r="D30" s="32">
        <f>(D4+D9+D24)-D29</f>
        <v>8254.5500000000175</v>
      </c>
      <c r="E30" s="17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F154"/>
  <sheetViews>
    <sheetView tabSelected="1" zoomScale="96" workbookViewId="0">
      <selection activeCell="B101" sqref="B101"/>
    </sheetView>
  </sheetViews>
  <sheetFormatPr baseColWidth="10" defaultColWidth="11" defaultRowHeight="16" x14ac:dyDescent="0.2"/>
  <cols>
    <col min="1" max="1" width="20.83203125" customWidth="1"/>
    <col min="2" max="2" width="31.6640625" customWidth="1"/>
    <col min="3" max="3" width="12.1640625" style="4" customWidth="1"/>
    <col min="5" max="5" width="16.5" style="4" customWidth="1"/>
    <col min="6" max="6" width="12.5" style="4" customWidth="1"/>
    <col min="7" max="7" width="17.1640625" style="190" customWidth="1"/>
    <col min="8" max="8" width="44.5" customWidth="1"/>
    <col min="10" max="10" width="5.1640625" customWidth="1"/>
    <col min="11" max="11" width="56.33203125" style="88" customWidth="1"/>
    <col min="12" max="20" width="11" style="38"/>
  </cols>
  <sheetData>
    <row r="1" spans="1:292" s="158" customFormat="1" ht="14" customHeight="1" x14ac:dyDescent="0.2">
      <c r="A1" s="198" t="s">
        <v>175</v>
      </c>
      <c r="B1" s="198"/>
      <c r="C1" s="198"/>
      <c r="D1" s="198"/>
      <c r="E1" s="198"/>
      <c r="F1" s="198"/>
      <c r="G1" s="198"/>
      <c r="H1" s="198"/>
    </row>
    <row r="2" spans="1:292" s="13" customFormat="1" x14ac:dyDescent="0.2">
      <c r="A2" s="2" t="s">
        <v>184</v>
      </c>
      <c r="B2" s="2" t="s">
        <v>0</v>
      </c>
      <c r="C2" s="3" t="s">
        <v>1</v>
      </c>
      <c r="D2" s="2" t="s">
        <v>2</v>
      </c>
      <c r="E2" s="3" t="s">
        <v>4</v>
      </c>
      <c r="F2" s="3"/>
      <c r="G2" s="180" t="s">
        <v>75</v>
      </c>
      <c r="H2" s="2" t="s">
        <v>5</v>
      </c>
      <c r="K2" s="113" t="s">
        <v>67</v>
      </c>
      <c r="L2" s="38"/>
      <c r="M2" s="38"/>
      <c r="N2" s="38"/>
      <c r="O2" s="38"/>
      <c r="P2" s="38"/>
      <c r="Q2" s="38"/>
      <c r="R2" s="38"/>
      <c r="S2" s="38"/>
      <c r="T2" s="38"/>
    </row>
    <row r="3" spans="1:292" s="38" customFormat="1" ht="12" customHeight="1" x14ac:dyDescent="0.2">
      <c r="A3" s="149"/>
      <c r="B3" s="149"/>
      <c r="C3" s="156"/>
      <c r="D3" s="149"/>
      <c r="E3" s="156"/>
      <c r="F3" s="156"/>
      <c r="G3" s="181"/>
      <c r="H3" s="149"/>
      <c r="K3" s="82"/>
    </row>
    <row r="4" spans="1:292" s="38" customFormat="1" x14ac:dyDescent="0.2">
      <c r="A4" s="37" t="s">
        <v>172</v>
      </c>
      <c r="C4" s="39"/>
      <c r="E4" s="39"/>
      <c r="F4" s="39"/>
      <c r="G4" s="182"/>
      <c r="K4" s="8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</row>
    <row r="5" spans="1:292" s="38" customFormat="1" x14ac:dyDescent="0.2">
      <c r="B5" s="38" t="s">
        <v>142</v>
      </c>
      <c r="C5" s="39">
        <v>80</v>
      </c>
      <c r="D5" s="38">
        <v>13</v>
      </c>
      <c r="E5" s="39">
        <f>C5*D5</f>
        <v>1040</v>
      </c>
      <c r="F5" s="39"/>
      <c r="G5" s="182"/>
      <c r="K5" s="82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</row>
    <row r="6" spans="1:292" s="38" customFormat="1" x14ac:dyDescent="0.2">
      <c r="B6" s="38" t="s">
        <v>157</v>
      </c>
      <c r="C6" s="39">
        <v>0</v>
      </c>
      <c r="D6" s="38">
        <v>0</v>
      </c>
      <c r="E6" s="39">
        <f>C6*D6</f>
        <v>0</v>
      </c>
      <c r="F6" s="39"/>
      <c r="G6" s="182"/>
      <c r="K6" s="8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  <c r="JS6" s="48"/>
      <c r="JT6" s="48"/>
      <c r="JU6" s="48"/>
      <c r="JV6" s="48"/>
      <c r="JW6" s="48"/>
      <c r="JX6" s="48"/>
      <c r="JY6" s="48"/>
      <c r="JZ6" s="48"/>
      <c r="KA6" s="48"/>
      <c r="KB6" s="48"/>
      <c r="KC6" s="48"/>
      <c r="KD6" s="48"/>
      <c r="KE6" s="48"/>
      <c r="KF6" s="48"/>
    </row>
    <row r="7" spans="1:292" s="38" customFormat="1" x14ac:dyDescent="0.2">
      <c r="B7" s="38" t="s">
        <v>174</v>
      </c>
      <c r="C7" s="39">
        <v>200</v>
      </c>
      <c r="D7" s="38">
        <v>1</v>
      </c>
      <c r="E7" s="39">
        <v>200</v>
      </c>
      <c r="F7" s="39"/>
      <c r="G7" s="182"/>
      <c r="K7" s="8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</row>
    <row r="8" spans="1:292" s="38" customFormat="1" x14ac:dyDescent="0.2">
      <c r="B8" s="40" t="s">
        <v>6</v>
      </c>
      <c r="C8" s="41"/>
      <c r="D8" s="40"/>
      <c r="E8" s="41">
        <f>SUM(E5:E7)</f>
        <v>1240</v>
      </c>
      <c r="F8" s="41"/>
      <c r="G8" s="183"/>
      <c r="H8" s="43"/>
      <c r="K8" s="8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</row>
    <row r="9" spans="1:292" x14ac:dyDescent="0.2">
      <c r="A9" s="150" t="s">
        <v>173</v>
      </c>
      <c r="B9" s="81"/>
      <c r="C9" s="151"/>
      <c r="D9" s="81"/>
      <c r="E9" s="151"/>
      <c r="F9" s="151"/>
      <c r="G9" s="184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1"/>
      <c r="JW9" s="81"/>
      <c r="JX9" s="81"/>
      <c r="JY9" s="81"/>
      <c r="JZ9" s="81"/>
      <c r="KA9" s="81"/>
      <c r="KB9" s="81"/>
      <c r="KC9" s="81"/>
      <c r="KD9" s="81"/>
      <c r="KE9" s="81"/>
      <c r="KF9" s="81"/>
    </row>
    <row r="10" spans="1:292" x14ac:dyDescent="0.2">
      <c r="A10" s="81"/>
      <c r="B10" s="81" t="s">
        <v>174</v>
      </c>
      <c r="C10" s="151">
        <v>200</v>
      </c>
      <c r="D10" s="81">
        <v>1</v>
      </c>
      <c r="E10" s="151">
        <f>C10*D10</f>
        <v>200</v>
      </c>
      <c r="F10" s="151"/>
      <c r="G10" s="184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  <c r="IW10" s="81"/>
      <c r="IX10" s="81"/>
      <c r="IY10" s="81"/>
      <c r="IZ10" s="81"/>
      <c r="JA10" s="81"/>
      <c r="JB10" s="81"/>
      <c r="JC10" s="81"/>
      <c r="JD10" s="81"/>
      <c r="JE10" s="81"/>
      <c r="JF10" s="81"/>
      <c r="JG10" s="81"/>
      <c r="JH10" s="81"/>
      <c r="JI10" s="81"/>
      <c r="JJ10" s="81"/>
      <c r="JK10" s="81"/>
      <c r="JL10" s="81"/>
      <c r="JM10" s="81"/>
      <c r="JN10" s="81"/>
      <c r="JO10" s="81"/>
      <c r="JP10" s="81"/>
      <c r="JQ10" s="81"/>
      <c r="JR10" s="81"/>
      <c r="JS10" s="81"/>
      <c r="JT10" s="81"/>
      <c r="JU10" s="81"/>
      <c r="JV10" s="81"/>
      <c r="JW10" s="81"/>
      <c r="JX10" s="81"/>
      <c r="JY10" s="81"/>
      <c r="JZ10" s="81"/>
      <c r="KA10" s="81"/>
      <c r="KB10" s="81"/>
      <c r="KC10" s="81"/>
      <c r="KD10" s="81"/>
      <c r="KE10" s="81"/>
      <c r="KF10" s="81"/>
    </row>
    <row r="11" spans="1:292" x14ac:dyDescent="0.2">
      <c r="A11" s="81"/>
      <c r="B11" s="81" t="s">
        <v>180</v>
      </c>
      <c r="C11" s="151">
        <v>550</v>
      </c>
      <c r="D11" s="81">
        <v>1</v>
      </c>
      <c r="E11" s="151">
        <f>C11*D11</f>
        <v>550</v>
      </c>
      <c r="F11" s="151"/>
      <c r="G11" s="184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1"/>
      <c r="JW11" s="81"/>
      <c r="JX11" s="81"/>
      <c r="JY11" s="81"/>
      <c r="JZ11" s="81"/>
      <c r="KA11" s="81"/>
      <c r="KB11" s="81"/>
      <c r="KC11" s="81"/>
      <c r="KD11" s="81"/>
      <c r="KE11" s="81"/>
      <c r="KF11" s="81"/>
    </row>
    <row r="12" spans="1:292" x14ac:dyDescent="0.2">
      <c r="A12" s="81"/>
      <c r="B12" s="81" t="s">
        <v>176</v>
      </c>
      <c r="C12" s="151">
        <v>100</v>
      </c>
      <c r="D12" s="81">
        <v>1</v>
      </c>
      <c r="E12" s="151">
        <v>64.739999999999995</v>
      </c>
      <c r="F12" s="151"/>
      <c r="G12" s="184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  <c r="IW12" s="81"/>
      <c r="IX12" s="81"/>
      <c r="IY12" s="81"/>
      <c r="IZ12" s="81"/>
      <c r="JA12" s="81"/>
      <c r="JB12" s="81"/>
      <c r="JC12" s="81"/>
      <c r="JD12" s="81"/>
      <c r="JE12" s="81"/>
      <c r="JF12" s="81"/>
      <c r="JG12" s="81"/>
      <c r="JH12" s="81"/>
      <c r="JI12" s="81"/>
      <c r="JJ12" s="81"/>
      <c r="JK12" s="81"/>
      <c r="JL12" s="81"/>
      <c r="JM12" s="81"/>
      <c r="JN12" s="81"/>
      <c r="JO12" s="81"/>
      <c r="JP12" s="81"/>
      <c r="JQ12" s="81"/>
      <c r="JR12" s="81"/>
      <c r="JS12" s="81"/>
      <c r="JT12" s="81"/>
      <c r="JU12" s="81"/>
      <c r="JV12" s="81"/>
      <c r="JW12" s="81"/>
      <c r="JX12" s="81"/>
      <c r="JY12" s="81"/>
      <c r="JZ12" s="81"/>
      <c r="KA12" s="81"/>
      <c r="KB12" s="81"/>
      <c r="KC12" s="81"/>
      <c r="KD12" s="81"/>
      <c r="KE12" s="81"/>
      <c r="KF12" s="81"/>
    </row>
    <row r="13" spans="1:292" x14ac:dyDescent="0.2">
      <c r="A13" s="81"/>
      <c r="B13" s="81" t="s">
        <v>208</v>
      </c>
      <c r="C13" s="151">
        <v>1200</v>
      </c>
      <c r="D13" s="81">
        <v>1</v>
      </c>
      <c r="E13" s="151">
        <v>1200</v>
      </c>
      <c r="F13" s="151"/>
      <c r="G13" s="184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  <c r="IW13" s="81"/>
      <c r="IX13" s="81"/>
      <c r="IY13" s="81"/>
      <c r="IZ13" s="81"/>
      <c r="JA13" s="81"/>
      <c r="JB13" s="81"/>
      <c r="JC13" s="81"/>
      <c r="JD13" s="81"/>
      <c r="JE13" s="81"/>
      <c r="JF13" s="81"/>
      <c r="JG13" s="81"/>
      <c r="JH13" s="81"/>
      <c r="JI13" s="81"/>
      <c r="JJ13" s="81"/>
      <c r="JK13" s="81"/>
      <c r="JL13" s="81"/>
      <c r="JM13" s="81"/>
      <c r="JN13" s="81"/>
      <c r="JO13" s="81"/>
      <c r="JP13" s="81"/>
      <c r="JQ13" s="81"/>
      <c r="JR13" s="81"/>
      <c r="JS13" s="81"/>
      <c r="JT13" s="81"/>
      <c r="JU13" s="81"/>
      <c r="JV13" s="81"/>
      <c r="JW13" s="81"/>
      <c r="JX13" s="81"/>
      <c r="JY13" s="81"/>
      <c r="JZ13" s="81"/>
      <c r="KA13" s="81"/>
      <c r="KB13" s="81"/>
      <c r="KC13" s="81"/>
      <c r="KD13" s="81"/>
      <c r="KE13" s="81"/>
      <c r="KF13" s="81"/>
    </row>
    <row r="14" spans="1:292" x14ac:dyDescent="0.2">
      <c r="A14" s="81"/>
      <c r="B14" s="152" t="s">
        <v>6</v>
      </c>
      <c r="C14" s="153"/>
      <c r="D14" s="152"/>
      <c r="E14" s="153">
        <f>SUM(E10:E13)</f>
        <v>2014.74</v>
      </c>
      <c r="F14" s="153"/>
      <c r="G14" s="185"/>
      <c r="H14" s="155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  <c r="IW14" s="81"/>
      <c r="IX14" s="81"/>
      <c r="IY14" s="81"/>
      <c r="IZ14" s="81"/>
      <c r="JA14" s="81"/>
      <c r="JB14" s="81"/>
      <c r="JC14" s="81"/>
      <c r="JD14" s="81"/>
      <c r="JE14" s="81"/>
      <c r="JF14" s="81"/>
      <c r="JG14" s="81"/>
      <c r="JH14" s="81"/>
      <c r="JI14" s="81"/>
      <c r="JJ14" s="81"/>
      <c r="JK14" s="81"/>
      <c r="JL14" s="81"/>
      <c r="JM14" s="81"/>
      <c r="JN14" s="81"/>
      <c r="JO14" s="81"/>
      <c r="JP14" s="81"/>
      <c r="JQ14" s="81"/>
      <c r="JR14" s="81"/>
      <c r="JS14" s="81"/>
      <c r="JT14" s="81"/>
      <c r="JU14" s="81"/>
      <c r="JV14" s="81"/>
      <c r="JW14" s="81"/>
      <c r="JX14" s="81"/>
      <c r="JY14" s="81"/>
      <c r="JZ14" s="81"/>
      <c r="KA14" s="81"/>
      <c r="KB14" s="81"/>
      <c r="KC14" s="81"/>
      <c r="KD14" s="81"/>
      <c r="KE14" s="81"/>
      <c r="KF14" s="81"/>
    </row>
    <row r="15" spans="1:292" s="38" customFormat="1" x14ac:dyDescent="0.2">
      <c r="A15" s="37" t="s">
        <v>7</v>
      </c>
      <c r="C15" s="39"/>
      <c r="E15" s="39"/>
      <c r="F15" s="39"/>
      <c r="G15" s="182"/>
      <c r="K15" s="82"/>
    </row>
    <row r="16" spans="1:292" s="38" customFormat="1" x14ac:dyDescent="0.2">
      <c r="B16" s="38" t="s">
        <v>186</v>
      </c>
      <c r="C16" s="153"/>
      <c r="D16" s="38">
        <v>1</v>
      </c>
      <c r="E16" s="196">
        <v>34000</v>
      </c>
      <c r="F16" s="153"/>
      <c r="G16" s="182"/>
      <c r="K16" s="82"/>
    </row>
    <row r="17" spans="1:11" s="149" customFormat="1" x14ac:dyDescent="0.2">
      <c r="A17" s="37"/>
      <c r="B17" s="152" t="s">
        <v>6</v>
      </c>
      <c r="C17" s="153"/>
      <c r="D17" s="152"/>
      <c r="E17" s="196">
        <v>34000</v>
      </c>
      <c r="F17" s="153"/>
      <c r="G17" s="181"/>
    </row>
    <row r="18" spans="1:11" s="38" customFormat="1" x14ac:dyDescent="0.2">
      <c r="A18" s="37"/>
      <c r="B18" s="159"/>
      <c r="C18" s="160"/>
      <c r="D18" s="159"/>
      <c r="E18" s="161"/>
      <c r="F18" s="161"/>
      <c r="G18" s="182"/>
      <c r="K18" s="82"/>
    </row>
    <row r="19" spans="1:11" s="38" customFormat="1" x14ac:dyDescent="0.2">
      <c r="A19" s="37" t="s">
        <v>185</v>
      </c>
      <c r="B19" s="159"/>
      <c r="C19" s="160"/>
      <c r="D19" s="159"/>
      <c r="E19" s="161"/>
      <c r="F19" s="161"/>
      <c r="G19" s="182"/>
      <c r="K19" s="82"/>
    </row>
    <row r="20" spans="1:11" s="82" customFormat="1" x14ac:dyDescent="0.2">
      <c r="B20" s="76" t="s">
        <v>187</v>
      </c>
      <c r="C20" s="77">
        <v>0</v>
      </c>
      <c r="D20" s="76">
        <v>1</v>
      </c>
      <c r="E20" s="77">
        <v>100</v>
      </c>
      <c r="F20" s="77"/>
      <c r="G20" s="186"/>
    </row>
    <row r="21" spans="1:11" s="38" customFormat="1" x14ac:dyDescent="0.2">
      <c r="A21" s="37"/>
      <c r="B21" s="155" t="s">
        <v>6</v>
      </c>
      <c r="C21" s="154"/>
      <c r="D21" s="155"/>
      <c r="E21" s="153">
        <v>100</v>
      </c>
      <c r="F21" s="153"/>
      <c r="G21" s="182"/>
      <c r="K21" s="82"/>
    </row>
    <row r="22" spans="1:11" s="38" customFormat="1" x14ac:dyDescent="0.2">
      <c r="B22" s="45"/>
      <c r="C22" s="46"/>
      <c r="D22" s="45"/>
      <c r="E22" s="46"/>
      <c r="F22" s="46"/>
      <c r="G22" s="182"/>
      <c r="K22" s="82"/>
    </row>
    <row r="23" spans="1:11" s="38" customFormat="1" x14ac:dyDescent="0.2">
      <c r="A23" s="37" t="s">
        <v>11</v>
      </c>
      <c r="B23" s="45"/>
      <c r="C23" s="46"/>
      <c r="D23" s="45"/>
      <c r="E23" s="46"/>
      <c r="F23" s="46"/>
      <c r="G23" s="182"/>
      <c r="K23" s="82"/>
    </row>
    <row r="24" spans="1:11" s="38" customFormat="1" x14ac:dyDescent="0.2">
      <c r="A24" s="37"/>
      <c r="B24" s="76" t="s">
        <v>188</v>
      </c>
      <c r="C24" s="77">
        <v>700</v>
      </c>
      <c r="D24" s="76">
        <v>1</v>
      </c>
      <c r="E24" s="77">
        <v>700</v>
      </c>
      <c r="F24" s="77"/>
      <c r="G24" s="182"/>
      <c r="K24" s="82"/>
    </row>
    <row r="25" spans="1:11" s="38" customFormat="1" x14ac:dyDescent="0.2">
      <c r="A25" s="37"/>
      <c r="B25" s="152" t="s">
        <v>6</v>
      </c>
      <c r="C25" s="154"/>
      <c r="D25" s="155"/>
      <c r="E25" s="153">
        <v>700</v>
      </c>
      <c r="F25" s="153"/>
      <c r="G25" s="182"/>
      <c r="K25" s="82"/>
    </row>
    <row r="26" spans="1:11" s="38" customFormat="1" x14ac:dyDescent="0.2">
      <c r="C26" s="39"/>
      <c r="E26" s="39"/>
      <c r="F26" s="39"/>
      <c r="G26" s="182"/>
      <c r="K26" s="82"/>
    </row>
    <row r="27" spans="1:11" s="38" customFormat="1" x14ac:dyDescent="0.2">
      <c r="A27" s="37" t="s">
        <v>159</v>
      </c>
      <c r="C27" s="39"/>
      <c r="E27" s="39"/>
      <c r="F27" s="39"/>
      <c r="G27" s="182"/>
      <c r="K27" s="82"/>
    </row>
    <row r="28" spans="1:11" s="38" customFormat="1" x14ac:dyDescent="0.2">
      <c r="B28" s="38" t="s">
        <v>152</v>
      </c>
      <c r="C28" s="39">
        <v>9500</v>
      </c>
      <c r="D28" s="38">
        <v>1</v>
      </c>
      <c r="E28" s="39">
        <f>C28*D28</f>
        <v>9500</v>
      </c>
      <c r="F28" s="39"/>
      <c r="G28" s="182"/>
      <c r="K28" s="81"/>
    </row>
    <row r="29" spans="1:11" s="38" customFormat="1" x14ac:dyDescent="0.2">
      <c r="B29" s="38" t="s">
        <v>191</v>
      </c>
      <c r="C29" s="39">
        <v>800</v>
      </c>
      <c r="D29" s="38">
        <v>1</v>
      </c>
      <c r="E29" s="39">
        <v>2712</v>
      </c>
      <c r="F29" s="39"/>
      <c r="G29" s="182"/>
      <c r="K29" s="81"/>
    </row>
    <row r="30" spans="1:11" s="38" customFormat="1" x14ac:dyDescent="0.2">
      <c r="B30" s="38" t="s">
        <v>160</v>
      </c>
      <c r="C30" s="39">
        <v>500</v>
      </c>
      <c r="D30" s="38">
        <v>1</v>
      </c>
      <c r="E30" s="39">
        <v>500</v>
      </c>
      <c r="F30" s="39"/>
      <c r="G30" s="182"/>
      <c r="K30" s="81"/>
    </row>
    <row r="31" spans="1:11" s="38" customFormat="1" x14ac:dyDescent="0.2">
      <c r="B31" s="38" t="s">
        <v>161</v>
      </c>
      <c r="C31" s="39">
        <v>150</v>
      </c>
      <c r="D31" s="38">
        <v>1</v>
      </c>
      <c r="E31" s="39">
        <f>C31*D31</f>
        <v>150</v>
      </c>
      <c r="F31" s="39"/>
      <c r="G31" s="187"/>
      <c r="H31" s="48"/>
      <c r="K31" s="81"/>
    </row>
    <row r="32" spans="1:11" s="38" customFormat="1" x14ac:dyDescent="0.2">
      <c r="B32" s="38" t="s">
        <v>162</v>
      </c>
      <c r="C32" s="39">
        <v>400</v>
      </c>
      <c r="D32" s="38">
        <v>1</v>
      </c>
      <c r="E32" s="39">
        <f>C32*D32</f>
        <v>400</v>
      </c>
      <c r="F32" s="39"/>
      <c r="G32" s="187"/>
      <c r="H32" s="48"/>
      <c r="K32" s="82"/>
    </row>
    <row r="33" spans="1:292" s="38" customFormat="1" x14ac:dyDescent="0.2">
      <c r="C33" s="39"/>
      <c r="E33" s="39"/>
      <c r="F33" s="39"/>
      <c r="G33" s="187"/>
      <c r="H33" s="48"/>
      <c r="K33" s="82"/>
    </row>
    <row r="34" spans="1:292" s="38" customFormat="1" x14ac:dyDescent="0.2">
      <c r="B34" s="40" t="s">
        <v>6</v>
      </c>
      <c r="C34" s="41"/>
      <c r="D34" s="40"/>
      <c r="E34" s="41">
        <f>SUM(E28:E32)</f>
        <v>13262</v>
      </c>
      <c r="F34" s="41"/>
      <c r="G34" s="182"/>
      <c r="K34" s="82"/>
    </row>
    <row r="35" spans="1:292" s="14" customFormat="1" x14ac:dyDescent="0.2">
      <c r="A35" s="38"/>
      <c r="B35" s="38"/>
      <c r="C35" s="39"/>
      <c r="D35" s="38"/>
      <c r="E35" s="39"/>
      <c r="F35" s="39"/>
      <c r="G35" s="182"/>
      <c r="H35" s="38"/>
      <c r="I35" s="38"/>
      <c r="J35" s="38"/>
      <c r="K35" s="82"/>
      <c r="L35" s="48"/>
      <c r="M35" s="48"/>
      <c r="N35" s="48"/>
      <c r="O35" s="48"/>
      <c r="P35" s="48"/>
      <c r="Q35" s="48"/>
      <c r="R35" s="48"/>
      <c r="S35" s="48"/>
      <c r="T35" s="48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</row>
    <row r="36" spans="1:292" s="38" customFormat="1" x14ac:dyDescent="0.2">
      <c r="A36" s="37" t="s">
        <v>148</v>
      </c>
      <c r="C36" s="39"/>
      <c r="E36" s="39"/>
      <c r="F36" s="39"/>
      <c r="G36" s="187"/>
      <c r="H36" s="48"/>
      <c r="I36" s="48"/>
      <c r="J36" s="48"/>
      <c r="K36" s="76"/>
      <c r="L36" s="48"/>
      <c r="M36" s="48"/>
      <c r="N36" s="48"/>
      <c r="O36" s="48"/>
      <c r="P36" s="48"/>
      <c r="Q36" s="48"/>
      <c r="R36" s="48"/>
      <c r="S36" s="48"/>
      <c r="T36" s="48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  <c r="IW36" s="83"/>
      <c r="IX36" s="83"/>
      <c r="IY36" s="83"/>
      <c r="IZ36" s="83"/>
      <c r="JA36" s="83"/>
      <c r="JB36" s="83"/>
      <c r="JC36" s="83"/>
      <c r="JD36" s="83"/>
      <c r="JE36" s="83"/>
      <c r="JF36" s="83"/>
      <c r="JG36" s="83"/>
      <c r="JH36" s="83"/>
      <c r="JI36" s="83"/>
      <c r="JJ36" s="83"/>
      <c r="JK36" s="83"/>
      <c r="JL36" s="83"/>
      <c r="JM36" s="83"/>
      <c r="JN36" s="83"/>
      <c r="JO36" s="83"/>
      <c r="JP36" s="83"/>
      <c r="JQ36" s="83"/>
      <c r="JR36" s="83"/>
      <c r="JS36" s="83"/>
      <c r="JT36" s="83"/>
      <c r="JU36" s="83"/>
      <c r="JV36" s="83"/>
      <c r="JW36" s="83"/>
      <c r="JX36" s="83"/>
      <c r="JY36" s="83"/>
      <c r="JZ36" s="83"/>
      <c r="KA36" s="83"/>
      <c r="KB36" s="83"/>
      <c r="KC36" s="83"/>
      <c r="KD36" s="83"/>
      <c r="KE36" s="83"/>
      <c r="KF36" s="83"/>
    </row>
    <row r="37" spans="1:292" s="38" customFormat="1" x14ac:dyDescent="0.2">
      <c r="B37" s="38" t="s">
        <v>163</v>
      </c>
      <c r="C37" s="39">
        <v>525</v>
      </c>
      <c r="D37" s="38">
        <v>1</v>
      </c>
      <c r="E37" s="39">
        <f>C37*D37</f>
        <v>525</v>
      </c>
      <c r="F37" s="39"/>
      <c r="G37" s="187"/>
      <c r="H37" s="48"/>
      <c r="I37" s="48"/>
      <c r="J37" s="48"/>
      <c r="K37" s="76"/>
      <c r="L37" s="48"/>
      <c r="M37" s="48"/>
      <c r="N37" s="48"/>
      <c r="O37" s="48"/>
      <c r="P37" s="48"/>
      <c r="Q37" s="48"/>
      <c r="R37" s="48"/>
      <c r="S37" s="48"/>
      <c r="T37" s="48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  <c r="IW37" s="83"/>
      <c r="IX37" s="83"/>
      <c r="IY37" s="83"/>
      <c r="IZ37" s="83"/>
      <c r="JA37" s="83"/>
      <c r="JB37" s="83"/>
      <c r="JC37" s="83"/>
      <c r="JD37" s="83"/>
      <c r="JE37" s="83"/>
      <c r="JF37" s="83"/>
      <c r="JG37" s="83"/>
      <c r="JH37" s="83"/>
      <c r="JI37" s="83"/>
      <c r="JJ37" s="83"/>
      <c r="JK37" s="83"/>
      <c r="JL37" s="83"/>
      <c r="JM37" s="83"/>
      <c r="JN37" s="83"/>
      <c r="JO37" s="83"/>
      <c r="JP37" s="83"/>
      <c r="JQ37" s="83"/>
      <c r="JR37" s="83"/>
      <c r="JS37" s="83"/>
      <c r="JT37" s="83"/>
      <c r="JU37" s="83"/>
      <c r="JV37" s="83"/>
      <c r="JW37" s="83"/>
      <c r="JX37" s="83"/>
      <c r="JY37" s="83"/>
      <c r="JZ37" s="83"/>
      <c r="KA37" s="83"/>
      <c r="KB37" s="83"/>
      <c r="KC37" s="83"/>
      <c r="KD37" s="83"/>
      <c r="KE37" s="83"/>
      <c r="KF37" s="83"/>
    </row>
    <row r="38" spans="1:292" s="38" customFormat="1" x14ac:dyDescent="0.2">
      <c r="C38" s="39"/>
      <c r="E38" s="39"/>
      <c r="F38" s="39"/>
      <c r="G38" s="187"/>
      <c r="H38" s="48"/>
      <c r="I38" s="48"/>
      <c r="J38" s="48"/>
      <c r="K38" s="76"/>
      <c r="L38" s="48"/>
      <c r="M38" s="48"/>
      <c r="N38" s="48"/>
      <c r="O38" s="48"/>
      <c r="P38" s="48"/>
      <c r="Q38" s="48"/>
      <c r="R38" s="48"/>
      <c r="S38" s="48"/>
      <c r="T38" s="48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83"/>
      <c r="JR38" s="83"/>
      <c r="JS38" s="83"/>
      <c r="JT38" s="83"/>
      <c r="JU38" s="83"/>
      <c r="JV38" s="83"/>
      <c r="JW38" s="83"/>
      <c r="JX38" s="83"/>
      <c r="JY38" s="83"/>
      <c r="JZ38" s="83"/>
      <c r="KA38" s="83"/>
      <c r="KB38" s="83"/>
      <c r="KC38" s="83"/>
      <c r="KD38" s="83"/>
      <c r="KE38" s="83"/>
      <c r="KF38" s="83"/>
    </row>
    <row r="39" spans="1:292" s="38" customFormat="1" x14ac:dyDescent="0.2">
      <c r="B39" s="40" t="s">
        <v>6</v>
      </c>
      <c r="C39" s="41"/>
      <c r="D39" s="40"/>
      <c r="E39" s="41">
        <f>SUM(E37:E37)</f>
        <v>525</v>
      </c>
      <c r="F39" s="41"/>
      <c r="G39" s="187"/>
      <c r="H39" s="48"/>
      <c r="I39" s="48"/>
      <c r="J39" s="48"/>
      <c r="K39" s="76"/>
      <c r="L39" s="48"/>
      <c r="M39" s="48"/>
      <c r="N39" s="48"/>
      <c r="O39" s="48"/>
      <c r="P39" s="48"/>
      <c r="Q39" s="48"/>
      <c r="R39" s="48"/>
      <c r="S39" s="48"/>
      <c r="T39" s="48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  <c r="IW39" s="83"/>
      <c r="IX39" s="83"/>
      <c r="IY39" s="83"/>
      <c r="IZ39" s="83"/>
      <c r="JA39" s="83"/>
      <c r="JB39" s="83"/>
      <c r="JC39" s="83"/>
      <c r="JD39" s="83"/>
      <c r="JE39" s="83"/>
      <c r="JF39" s="83"/>
      <c r="JG39" s="83"/>
      <c r="JH39" s="83"/>
      <c r="JI39" s="83"/>
      <c r="JJ39" s="83"/>
      <c r="JK39" s="83"/>
      <c r="JL39" s="83"/>
      <c r="JM39" s="83"/>
      <c r="JN39" s="83"/>
      <c r="JO39" s="83"/>
      <c r="JP39" s="83"/>
      <c r="JQ39" s="83"/>
      <c r="JR39" s="83"/>
      <c r="JS39" s="83"/>
      <c r="JT39" s="83"/>
      <c r="JU39" s="83"/>
      <c r="JV39" s="83"/>
      <c r="JW39" s="83"/>
      <c r="JX39" s="83"/>
      <c r="JY39" s="83"/>
      <c r="JZ39" s="83"/>
      <c r="KA39" s="83"/>
      <c r="KB39" s="83"/>
      <c r="KC39" s="83"/>
      <c r="KD39" s="83"/>
      <c r="KE39" s="83"/>
      <c r="KF39" s="83"/>
    </row>
    <row r="40" spans="1:292" s="38" customFormat="1" x14ac:dyDescent="0.2">
      <c r="B40" s="45"/>
      <c r="C40" s="46"/>
      <c r="D40" s="45"/>
      <c r="E40" s="46"/>
      <c r="F40" s="46"/>
      <c r="G40" s="187"/>
      <c r="H40" s="48"/>
      <c r="I40" s="48"/>
      <c r="J40" s="48"/>
      <c r="K40" s="76"/>
      <c r="L40" s="48"/>
      <c r="M40" s="48"/>
      <c r="N40" s="48"/>
      <c r="O40" s="48"/>
      <c r="P40" s="48"/>
      <c r="Q40" s="48"/>
      <c r="R40" s="48"/>
      <c r="S40" s="48"/>
      <c r="T40" s="48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  <c r="IW40" s="83"/>
      <c r="IX40" s="83"/>
      <c r="IY40" s="83"/>
      <c r="IZ40" s="83"/>
      <c r="JA40" s="83"/>
      <c r="JB40" s="83"/>
      <c r="JC40" s="83"/>
      <c r="JD40" s="83"/>
      <c r="JE40" s="83"/>
      <c r="JF40" s="83"/>
      <c r="JG40" s="83"/>
      <c r="JH40" s="83"/>
      <c r="JI40" s="83"/>
      <c r="JJ40" s="83"/>
      <c r="JK40" s="83"/>
      <c r="JL40" s="83"/>
      <c r="JM40" s="83"/>
      <c r="JN40" s="83"/>
      <c r="JO40" s="83"/>
      <c r="JP40" s="83"/>
      <c r="JQ40" s="83"/>
      <c r="JR40" s="83"/>
      <c r="JS40" s="83"/>
      <c r="JT40" s="83"/>
      <c r="JU40" s="83"/>
      <c r="JV40" s="83"/>
      <c r="JW40" s="83"/>
      <c r="JX40" s="83"/>
      <c r="JY40" s="83"/>
      <c r="JZ40" s="83"/>
      <c r="KA40" s="83"/>
      <c r="KB40" s="83"/>
      <c r="KC40" s="83"/>
      <c r="KD40" s="83"/>
      <c r="KE40" s="83"/>
      <c r="KF40" s="83"/>
    </row>
    <row r="41" spans="1:292" s="38" customFormat="1" x14ac:dyDescent="0.2">
      <c r="A41" s="37" t="s">
        <v>178</v>
      </c>
      <c r="B41" s="38" t="s">
        <v>171</v>
      </c>
      <c r="C41" s="39">
        <v>0</v>
      </c>
      <c r="D41" s="38">
        <v>0</v>
      </c>
      <c r="E41" s="39">
        <v>0</v>
      </c>
      <c r="F41" s="39"/>
      <c r="G41" s="187"/>
      <c r="H41" s="48"/>
      <c r="I41" s="48"/>
      <c r="J41" s="48"/>
      <c r="K41" s="76"/>
      <c r="L41" s="48"/>
      <c r="M41" s="48"/>
      <c r="N41" s="48"/>
      <c r="O41" s="48"/>
      <c r="P41" s="48"/>
      <c r="Q41" s="48"/>
      <c r="R41" s="48"/>
      <c r="S41" s="48"/>
      <c r="T41" s="48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  <c r="IW41" s="83"/>
      <c r="IX41" s="83"/>
      <c r="IY41" s="83"/>
      <c r="IZ41" s="83"/>
      <c r="JA41" s="83"/>
      <c r="JB41" s="83"/>
      <c r="JC41" s="83"/>
      <c r="JD41" s="83"/>
      <c r="JE41" s="83"/>
      <c r="JF41" s="83"/>
      <c r="JG41" s="83"/>
      <c r="JH41" s="83"/>
      <c r="JI41" s="83"/>
      <c r="JJ41" s="83"/>
      <c r="JK41" s="83"/>
      <c r="JL41" s="83"/>
      <c r="JM41" s="83"/>
      <c r="JN41" s="83"/>
      <c r="JO41" s="83"/>
      <c r="JP41" s="83"/>
      <c r="JQ41" s="83"/>
      <c r="JR41" s="83"/>
      <c r="JS41" s="83"/>
      <c r="JT41" s="83"/>
      <c r="JU41" s="83"/>
      <c r="JV41" s="83"/>
      <c r="JW41" s="83"/>
      <c r="JX41" s="83"/>
      <c r="JY41" s="83"/>
      <c r="JZ41" s="83"/>
      <c r="KA41" s="83"/>
      <c r="KB41" s="83"/>
      <c r="KC41" s="83"/>
      <c r="KD41" s="83"/>
      <c r="KE41" s="83"/>
      <c r="KF41" s="83"/>
    </row>
    <row r="42" spans="1:292" s="38" customFormat="1" x14ac:dyDescent="0.2">
      <c r="B42" s="38" t="s">
        <v>179</v>
      </c>
      <c r="C42" s="39">
        <v>0</v>
      </c>
      <c r="D42" s="38">
        <v>1</v>
      </c>
      <c r="E42" s="39">
        <v>0</v>
      </c>
      <c r="F42" s="39"/>
      <c r="G42" s="187"/>
      <c r="H42" s="48"/>
      <c r="I42" s="48"/>
      <c r="J42" s="48"/>
      <c r="K42" s="76"/>
      <c r="L42" s="48"/>
      <c r="M42" s="48"/>
      <c r="N42" s="48"/>
      <c r="O42" s="48"/>
      <c r="P42" s="48"/>
      <c r="Q42" s="48"/>
      <c r="R42" s="48"/>
      <c r="S42" s="48"/>
      <c r="T42" s="48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  <c r="IW42" s="83"/>
      <c r="IX42" s="83"/>
      <c r="IY42" s="83"/>
      <c r="IZ42" s="83"/>
      <c r="JA42" s="83"/>
      <c r="JB42" s="83"/>
      <c r="JC42" s="83"/>
      <c r="JD42" s="83"/>
      <c r="JE42" s="83"/>
      <c r="JF42" s="83"/>
      <c r="JG42" s="83"/>
      <c r="JH42" s="83"/>
      <c r="JI42" s="83"/>
      <c r="JJ42" s="83"/>
      <c r="JK42" s="83"/>
      <c r="JL42" s="83"/>
      <c r="JM42" s="83"/>
      <c r="JN42" s="83"/>
      <c r="JO42" s="83"/>
      <c r="JP42" s="83"/>
      <c r="JQ42" s="83"/>
      <c r="JR42" s="83"/>
      <c r="JS42" s="83"/>
      <c r="JT42" s="83"/>
      <c r="JU42" s="83"/>
      <c r="JV42" s="83"/>
      <c r="JW42" s="83"/>
      <c r="JX42" s="83"/>
      <c r="JY42" s="83"/>
      <c r="JZ42" s="83"/>
      <c r="KA42" s="83"/>
      <c r="KB42" s="83"/>
      <c r="KC42" s="83"/>
      <c r="KD42" s="83"/>
      <c r="KE42" s="83"/>
      <c r="KF42" s="83"/>
    </row>
    <row r="43" spans="1:292" s="38" customFormat="1" x14ac:dyDescent="0.2">
      <c r="C43" s="39"/>
      <c r="E43" s="39"/>
      <c r="F43" s="39"/>
      <c r="G43" s="187"/>
      <c r="H43" s="48"/>
      <c r="I43" s="48"/>
      <c r="J43" s="48"/>
      <c r="K43" s="76"/>
      <c r="L43" s="48"/>
      <c r="M43" s="48"/>
      <c r="N43" s="48"/>
      <c r="O43" s="48"/>
      <c r="P43" s="48"/>
      <c r="Q43" s="48"/>
      <c r="R43" s="48"/>
      <c r="S43" s="48"/>
      <c r="T43" s="48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  <c r="IW43" s="83"/>
      <c r="IX43" s="83"/>
      <c r="IY43" s="83"/>
      <c r="IZ43" s="83"/>
      <c r="JA43" s="83"/>
      <c r="JB43" s="83"/>
      <c r="JC43" s="83"/>
      <c r="JD43" s="83"/>
      <c r="JE43" s="83"/>
      <c r="JF43" s="83"/>
      <c r="JG43" s="83"/>
      <c r="JH43" s="83"/>
      <c r="JI43" s="83"/>
      <c r="JJ43" s="83"/>
      <c r="JK43" s="83"/>
      <c r="JL43" s="83"/>
      <c r="JM43" s="83"/>
      <c r="JN43" s="83"/>
      <c r="JO43" s="83"/>
      <c r="JP43" s="83"/>
      <c r="JQ43" s="83"/>
      <c r="JR43" s="83"/>
      <c r="JS43" s="83"/>
      <c r="JT43" s="83"/>
      <c r="JU43" s="83"/>
      <c r="JV43" s="83"/>
      <c r="JW43" s="83"/>
      <c r="JX43" s="83"/>
      <c r="JY43" s="83"/>
      <c r="JZ43" s="83"/>
      <c r="KA43" s="83"/>
      <c r="KB43" s="83"/>
      <c r="KC43" s="83"/>
      <c r="KD43" s="83"/>
      <c r="KE43" s="83"/>
      <c r="KF43" s="83"/>
    </row>
    <row r="44" spans="1:292" s="38" customFormat="1" x14ac:dyDescent="0.2">
      <c r="B44" s="40" t="s">
        <v>6</v>
      </c>
      <c r="C44" s="41"/>
      <c r="D44" s="40"/>
      <c r="E44" s="41">
        <f>SUM(E41:E42)</f>
        <v>0</v>
      </c>
      <c r="F44" s="41"/>
      <c r="G44" s="187"/>
      <c r="H44" s="48"/>
      <c r="I44" s="48"/>
      <c r="J44" s="48"/>
      <c r="K44" s="76"/>
      <c r="L44" s="48"/>
      <c r="M44" s="48"/>
      <c r="N44" s="48"/>
      <c r="O44" s="48"/>
      <c r="P44" s="48"/>
      <c r="Q44" s="48"/>
      <c r="R44" s="48"/>
      <c r="S44" s="48"/>
      <c r="T44" s="48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</row>
    <row r="45" spans="1:292" s="38" customFormat="1" x14ac:dyDescent="0.2">
      <c r="B45" s="45"/>
      <c r="C45" s="46"/>
      <c r="D45" s="45"/>
      <c r="E45" s="46"/>
      <c r="F45" s="46"/>
      <c r="G45" s="187"/>
      <c r="H45" s="48"/>
      <c r="I45" s="48"/>
      <c r="J45" s="48"/>
      <c r="K45" s="76"/>
      <c r="L45" s="48"/>
      <c r="M45" s="48"/>
      <c r="N45" s="48"/>
      <c r="O45" s="48"/>
      <c r="P45" s="48"/>
      <c r="Q45" s="48"/>
      <c r="R45" s="48"/>
      <c r="S45" s="48"/>
      <c r="T45" s="48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  <c r="IW45" s="83"/>
      <c r="IX45" s="83"/>
      <c r="IY45" s="83"/>
      <c r="IZ45" s="83"/>
      <c r="JA45" s="83"/>
      <c r="JB45" s="83"/>
      <c r="JC45" s="83"/>
      <c r="JD45" s="83"/>
      <c r="JE45" s="83"/>
      <c r="JF45" s="83"/>
      <c r="JG45" s="83"/>
      <c r="JH45" s="83"/>
      <c r="JI45" s="83"/>
      <c r="JJ45" s="83"/>
      <c r="JK45" s="83"/>
      <c r="JL45" s="83"/>
      <c r="JM45" s="83"/>
      <c r="JN45" s="83"/>
      <c r="JO45" s="83"/>
      <c r="JP45" s="83"/>
      <c r="JQ45" s="83"/>
      <c r="JR45" s="83"/>
      <c r="JS45" s="83"/>
      <c r="JT45" s="83"/>
      <c r="JU45" s="83"/>
      <c r="JV45" s="83"/>
      <c r="JW45" s="83"/>
      <c r="JX45" s="83"/>
      <c r="JY45" s="83"/>
      <c r="JZ45" s="83"/>
      <c r="KA45" s="83"/>
      <c r="KB45" s="83"/>
      <c r="KC45" s="83"/>
      <c r="KD45" s="83"/>
      <c r="KE45" s="83"/>
      <c r="KF45" s="83"/>
    </row>
    <row r="46" spans="1:292" s="139" customFormat="1" ht="17" thickBot="1" x14ac:dyDescent="0.25">
      <c r="A46" s="22" t="s">
        <v>12</v>
      </c>
      <c r="B46" s="23"/>
      <c r="C46" s="24"/>
      <c r="D46" s="23"/>
      <c r="E46" s="25">
        <f>SUM(E8+E14+E17+E21+E25+E34+E39+E44)</f>
        <v>51841.74</v>
      </c>
      <c r="F46" s="25"/>
      <c r="G46" s="188"/>
      <c r="H46" s="157"/>
      <c r="I46" s="143"/>
      <c r="J46" s="143"/>
      <c r="K46" s="143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  <c r="IX46" s="140"/>
      <c r="IY46" s="140"/>
      <c r="IZ46" s="140"/>
      <c r="JA46" s="140"/>
      <c r="JB46" s="140"/>
      <c r="JC46" s="140"/>
      <c r="JD46" s="140"/>
      <c r="JE46" s="140"/>
      <c r="JF46" s="140"/>
      <c r="JG46" s="140"/>
      <c r="JH46" s="140"/>
      <c r="JI46" s="140"/>
      <c r="JJ46" s="140"/>
      <c r="JK46" s="140"/>
      <c r="JL46" s="140"/>
      <c r="JM46" s="140"/>
      <c r="JN46" s="140"/>
      <c r="JO46" s="140"/>
      <c r="JP46" s="140"/>
      <c r="JQ46" s="140"/>
      <c r="JR46" s="140"/>
      <c r="JS46" s="140"/>
      <c r="JT46" s="140"/>
      <c r="JU46" s="140"/>
      <c r="JV46" s="140"/>
      <c r="JW46" s="140"/>
      <c r="JX46" s="140"/>
      <c r="JY46" s="140"/>
      <c r="JZ46" s="140"/>
      <c r="KA46" s="140"/>
      <c r="KB46" s="140"/>
      <c r="KC46" s="140"/>
      <c r="KD46" s="140"/>
      <c r="KE46" s="140"/>
      <c r="KF46" s="140"/>
    </row>
    <row r="47" spans="1:292" s="38" customFormat="1" ht="17" thickTop="1" x14ac:dyDescent="0.2">
      <c r="A47" s="123" t="s">
        <v>177</v>
      </c>
      <c r="B47" s="123" t="s">
        <v>0</v>
      </c>
      <c r="C47" s="138" t="s">
        <v>1</v>
      </c>
      <c r="D47" s="123" t="s">
        <v>2</v>
      </c>
      <c r="E47" s="138" t="s">
        <v>3</v>
      </c>
      <c r="F47" s="138"/>
      <c r="G47" s="187"/>
      <c r="H47" s="48"/>
      <c r="I47" s="48"/>
      <c r="J47" s="48"/>
      <c r="K47" s="76"/>
      <c r="L47" s="48"/>
      <c r="M47" s="48"/>
      <c r="N47" s="48"/>
      <c r="O47" s="48"/>
      <c r="P47" s="48"/>
      <c r="Q47" s="48"/>
      <c r="R47" s="48"/>
      <c r="S47" s="48"/>
      <c r="T47" s="48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  <c r="IW47" s="83"/>
      <c r="IX47" s="83"/>
      <c r="IY47" s="83"/>
      <c r="IZ47" s="83"/>
      <c r="JA47" s="83"/>
      <c r="JB47" s="83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83"/>
      <c r="JV47" s="83"/>
      <c r="JW47" s="83"/>
      <c r="JX47" s="83"/>
      <c r="JY47" s="83"/>
      <c r="JZ47" s="83"/>
      <c r="KA47" s="83"/>
      <c r="KB47" s="83"/>
      <c r="KC47" s="83"/>
      <c r="KD47" s="83"/>
      <c r="KE47" s="83"/>
      <c r="KF47" s="83"/>
    </row>
    <row r="48" spans="1:292" s="38" customFormat="1" x14ac:dyDescent="0.2">
      <c r="A48" s="37" t="s">
        <v>198</v>
      </c>
      <c r="C48" s="39"/>
      <c r="E48" s="39"/>
      <c r="F48" s="39"/>
      <c r="G48" s="187"/>
      <c r="H48" s="48"/>
      <c r="I48" s="48"/>
      <c r="J48" s="48"/>
      <c r="K48" s="76"/>
      <c r="L48" s="48"/>
      <c r="M48" s="48"/>
      <c r="N48" s="48"/>
      <c r="O48" s="48"/>
      <c r="P48" s="48"/>
      <c r="Q48" s="48"/>
      <c r="R48" s="48"/>
      <c r="S48" s="48"/>
      <c r="T48" s="48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83"/>
      <c r="JF48" s="83"/>
      <c r="JG48" s="83"/>
      <c r="JH48" s="83"/>
      <c r="JI48" s="83"/>
      <c r="JJ48" s="83"/>
      <c r="JK48" s="83"/>
      <c r="JL48" s="83"/>
      <c r="JM48" s="83"/>
      <c r="JN48" s="83"/>
      <c r="JO48" s="83"/>
      <c r="JP48" s="83"/>
      <c r="JQ48" s="83"/>
      <c r="JR48" s="83"/>
      <c r="JS48" s="83"/>
      <c r="JT48" s="83"/>
      <c r="JU48" s="83"/>
      <c r="JV48" s="83"/>
      <c r="JW48" s="83"/>
      <c r="JX48" s="83"/>
      <c r="JY48" s="83"/>
      <c r="JZ48" s="83"/>
      <c r="KA48" s="83"/>
      <c r="KB48" s="83"/>
      <c r="KC48" s="83"/>
      <c r="KD48" s="83"/>
      <c r="KE48" s="83"/>
      <c r="KF48" s="83"/>
    </row>
    <row r="49" spans="1:292" s="38" customFormat="1" x14ac:dyDescent="0.2">
      <c r="A49" s="37"/>
      <c r="B49" s="38" t="s">
        <v>192</v>
      </c>
      <c r="C49" s="39">
        <v>1400</v>
      </c>
      <c r="D49" s="38">
        <v>1</v>
      </c>
      <c r="E49" s="39">
        <f>C49*D49</f>
        <v>1400</v>
      </c>
      <c r="F49" s="39"/>
      <c r="G49" s="187"/>
      <c r="H49" s="48"/>
      <c r="I49" s="48"/>
      <c r="J49" s="48"/>
      <c r="K49" s="76"/>
      <c r="L49" s="48"/>
      <c r="M49" s="48"/>
      <c r="N49" s="48"/>
      <c r="O49" s="48"/>
      <c r="P49" s="48"/>
      <c r="Q49" s="48"/>
      <c r="R49" s="48"/>
      <c r="S49" s="48"/>
      <c r="T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  <c r="IW49" s="83"/>
      <c r="IX49" s="83"/>
      <c r="IY49" s="83"/>
      <c r="IZ49" s="83"/>
      <c r="JA49" s="83"/>
      <c r="JB49" s="83"/>
      <c r="JC49" s="83"/>
      <c r="JD49" s="83"/>
      <c r="JE49" s="83"/>
      <c r="JF49" s="83"/>
      <c r="JG49" s="83"/>
      <c r="JH49" s="83"/>
      <c r="JI49" s="83"/>
      <c r="JJ49" s="83"/>
      <c r="JK49" s="83"/>
      <c r="JL49" s="83"/>
      <c r="JM49" s="83"/>
      <c r="JN49" s="83"/>
      <c r="JO49" s="83"/>
      <c r="JP49" s="83"/>
      <c r="JQ49" s="83"/>
      <c r="JR49" s="83"/>
      <c r="JS49" s="83"/>
      <c r="JT49" s="83"/>
      <c r="JU49" s="83"/>
      <c r="JV49" s="83"/>
      <c r="JW49" s="83"/>
      <c r="JX49" s="83"/>
      <c r="JY49" s="83"/>
      <c r="JZ49" s="83"/>
      <c r="KA49" s="83"/>
      <c r="KB49" s="83"/>
      <c r="KC49" s="83"/>
      <c r="KD49" s="83"/>
      <c r="KE49" s="83"/>
      <c r="KF49" s="83"/>
    </row>
    <row r="50" spans="1:292" s="38" customFormat="1" x14ac:dyDescent="0.2">
      <c r="B50" s="38" t="s">
        <v>219</v>
      </c>
      <c r="C50" s="39"/>
      <c r="E50" s="39">
        <v>80</v>
      </c>
      <c r="F50" s="39"/>
      <c r="G50" s="187"/>
      <c r="H50" s="48"/>
      <c r="I50" s="48"/>
      <c r="J50" s="48"/>
      <c r="K50" s="76"/>
      <c r="L50" s="48"/>
      <c r="M50" s="48"/>
      <c r="N50" s="48"/>
      <c r="O50" s="48"/>
      <c r="P50" s="48"/>
      <c r="Q50" s="48"/>
      <c r="R50" s="48"/>
      <c r="S50" s="48"/>
      <c r="T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  <c r="IW50" s="83"/>
      <c r="IX50" s="83"/>
      <c r="IY50" s="83"/>
      <c r="IZ50" s="83"/>
      <c r="JA50" s="83"/>
      <c r="JB50" s="83"/>
      <c r="JC50" s="83"/>
      <c r="JD50" s="83"/>
      <c r="JE50" s="83"/>
      <c r="JF50" s="83"/>
      <c r="JG50" s="83"/>
      <c r="JH50" s="83"/>
      <c r="JI50" s="83"/>
      <c r="JJ50" s="83"/>
      <c r="JK50" s="83"/>
      <c r="JL50" s="83"/>
      <c r="JM50" s="83"/>
      <c r="JN50" s="83"/>
      <c r="JO50" s="83"/>
      <c r="JP50" s="83"/>
      <c r="JQ50" s="83"/>
      <c r="JR50" s="83"/>
      <c r="JS50" s="83"/>
      <c r="JT50" s="83"/>
      <c r="JU50" s="83"/>
      <c r="JV50" s="83"/>
      <c r="JW50" s="83"/>
      <c r="JX50" s="83"/>
      <c r="JY50" s="83"/>
      <c r="JZ50" s="83"/>
      <c r="KA50" s="83"/>
      <c r="KB50" s="83"/>
      <c r="KC50" s="83"/>
      <c r="KD50" s="83"/>
      <c r="KE50" s="83"/>
      <c r="KF50" s="83"/>
    </row>
    <row r="51" spans="1:292" s="38" customFormat="1" x14ac:dyDescent="0.2">
      <c r="B51" s="38" t="s">
        <v>199</v>
      </c>
      <c r="C51" s="39">
        <v>3200</v>
      </c>
      <c r="D51" s="38">
        <v>1</v>
      </c>
      <c r="E51" s="39">
        <f>C51*D51</f>
        <v>3200</v>
      </c>
      <c r="F51" s="39"/>
      <c r="G51" s="187"/>
      <c r="H51" s="48"/>
      <c r="I51" s="48"/>
      <c r="J51" s="48"/>
      <c r="K51" s="76"/>
      <c r="L51" s="48"/>
      <c r="M51" s="48"/>
      <c r="N51" s="48"/>
      <c r="O51" s="48"/>
      <c r="P51" s="48"/>
      <c r="Q51" s="48"/>
      <c r="R51" s="48"/>
      <c r="S51" s="48"/>
      <c r="T51" s="48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  <c r="IW51" s="83"/>
      <c r="IX51" s="83"/>
      <c r="IY51" s="83"/>
      <c r="IZ51" s="83"/>
      <c r="JA51" s="83"/>
      <c r="JB51" s="83"/>
      <c r="JC51" s="83"/>
      <c r="JD51" s="83"/>
      <c r="JE51" s="83"/>
      <c r="JF51" s="83"/>
      <c r="JG51" s="83"/>
      <c r="JH51" s="83"/>
      <c r="JI51" s="83"/>
      <c r="JJ51" s="83"/>
      <c r="JK51" s="83"/>
      <c r="JL51" s="83"/>
      <c r="JM51" s="83"/>
      <c r="JN51" s="83"/>
      <c r="JO51" s="83"/>
      <c r="JP51" s="83"/>
      <c r="JQ51" s="83"/>
      <c r="JR51" s="83"/>
      <c r="JS51" s="83"/>
      <c r="JT51" s="83"/>
      <c r="JU51" s="83"/>
      <c r="JV51" s="83"/>
      <c r="JW51" s="83"/>
      <c r="JX51" s="83"/>
      <c r="JY51" s="83"/>
      <c r="JZ51" s="83"/>
      <c r="KA51" s="83"/>
      <c r="KB51" s="83"/>
      <c r="KC51" s="83"/>
      <c r="KD51" s="83"/>
      <c r="KE51" s="83"/>
      <c r="KF51" s="83"/>
    </row>
    <row r="52" spans="1:292" s="38" customFormat="1" x14ac:dyDescent="0.2">
      <c r="B52" s="40" t="s">
        <v>6</v>
      </c>
      <c r="C52" s="41"/>
      <c r="D52" s="40"/>
      <c r="E52" s="41">
        <f>SUM(E49:E51)</f>
        <v>4680</v>
      </c>
      <c r="F52" s="41"/>
      <c r="G52" s="187"/>
      <c r="H52" s="48"/>
      <c r="I52" s="48"/>
      <c r="J52" s="48"/>
      <c r="K52" s="76"/>
      <c r="L52" s="48"/>
      <c r="M52" s="48"/>
      <c r="N52" s="48"/>
      <c r="O52" s="48"/>
      <c r="P52" s="48"/>
      <c r="Q52" s="48"/>
      <c r="R52" s="48"/>
      <c r="S52" s="48"/>
      <c r="T52" s="48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  <c r="IW52" s="83"/>
      <c r="IX52" s="83"/>
      <c r="IY52" s="83"/>
      <c r="IZ52" s="83"/>
      <c r="JA52" s="83"/>
      <c r="JB52" s="83"/>
      <c r="JC52" s="83"/>
      <c r="JD52" s="83"/>
      <c r="JE52" s="83"/>
      <c r="JF52" s="83"/>
      <c r="JG52" s="83"/>
      <c r="JH52" s="83"/>
      <c r="JI52" s="83"/>
      <c r="JJ52" s="83"/>
      <c r="JK52" s="83"/>
      <c r="JL52" s="83"/>
      <c r="JM52" s="83"/>
      <c r="JN52" s="83"/>
      <c r="JO52" s="83"/>
      <c r="JP52" s="83"/>
      <c r="JQ52" s="83"/>
      <c r="JR52" s="83"/>
      <c r="JS52" s="83"/>
      <c r="JT52" s="83"/>
      <c r="JU52" s="83"/>
      <c r="JV52" s="83"/>
      <c r="JW52" s="83"/>
      <c r="JX52" s="83"/>
      <c r="JY52" s="83"/>
      <c r="JZ52" s="83"/>
      <c r="KA52" s="83"/>
      <c r="KB52" s="83"/>
      <c r="KC52" s="83"/>
      <c r="KD52" s="83"/>
      <c r="KE52" s="83"/>
      <c r="KF52" s="83"/>
    </row>
    <row r="53" spans="1:292" s="38" customFormat="1" x14ac:dyDescent="0.2">
      <c r="A53" s="37"/>
      <c r="C53" s="39"/>
      <c r="E53" s="39"/>
      <c r="F53" s="39"/>
      <c r="G53" s="187"/>
      <c r="H53" s="48"/>
      <c r="I53" s="48"/>
      <c r="J53" s="48"/>
      <c r="K53" s="76"/>
      <c r="L53" s="48"/>
      <c r="M53" s="48"/>
      <c r="N53" s="48"/>
      <c r="O53" s="48"/>
      <c r="P53" s="48"/>
      <c r="Q53" s="48"/>
      <c r="R53" s="48"/>
      <c r="S53" s="48"/>
      <c r="T53" s="48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83"/>
      <c r="JM53" s="83"/>
      <c r="JN53" s="83"/>
      <c r="JO53" s="83"/>
      <c r="JP53" s="83"/>
      <c r="JQ53" s="83"/>
      <c r="JR53" s="83"/>
      <c r="JS53" s="83"/>
      <c r="JT53" s="83"/>
      <c r="JU53" s="83"/>
      <c r="JV53" s="83"/>
      <c r="JW53" s="83"/>
      <c r="JX53" s="83"/>
      <c r="JY53" s="83"/>
      <c r="JZ53" s="83"/>
      <c r="KA53" s="83"/>
      <c r="KB53" s="83"/>
      <c r="KC53" s="83"/>
      <c r="KD53" s="83"/>
      <c r="KE53" s="83"/>
      <c r="KF53" s="83"/>
    </row>
    <row r="54" spans="1:292" s="38" customFormat="1" x14ac:dyDescent="0.2">
      <c r="A54" s="37" t="s">
        <v>136</v>
      </c>
      <c r="C54" s="39"/>
      <c r="E54" s="39"/>
      <c r="F54" s="39"/>
      <c r="G54" s="187"/>
      <c r="H54" s="48"/>
      <c r="I54" s="48"/>
      <c r="J54" s="48"/>
      <c r="K54" s="76"/>
      <c r="L54" s="48"/>
      <c r="M54" s="48"/>
      <c r="N54" s="48"/>
      <c r="O54" s="48"/>
      <c r="P54" s="48"/>
      <c r="Q54" s="48"/>
      <c r="R54" s="48"/>
      <c r="S54" s="48"/>
      <c r="T54" s="48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</row>
    <row r="55" spans="1:292" s="38" customFormat="1" x14ac:dyDescent="0.2">
      <c r="A55" s="37"/>
      <c r="B55" s="38" t="s">
        <v>220</v>
      </c>
      <c r="C55" s="39">
        <v>2760</v>
      </c>
      <c r="D55" s="38">
        <v>1</v>
      </c>
      <c r="E55" s="39">
        <v>2760</v>
      </c>
      <c r="F55" s="39"/>
      <c r="G55" s="187"/>
      <c r="H55" s="48"/>
      <c r="I55" s="48"/>
      <c r="J55" s="48"/>
      <c r="K55" s="76"/>
      <c r="L55" s="48"/>
      <c r="M55" s="48"/>
      <c r="N55" s="48"/>
      <c r="O55" s="48"/>
      <c r="P55" s="48"/>
      <c r="Q55" s="48"/>
      <c r="R55" s="48"/>
      <c r="S55" s="48"/>
      <c r="T55" s="48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</row>
    <row r="56" spans="1:292" s="38" customFormat="1" x14ac:dyDescent="0.2">
      <c r="A56" s="37"/>
      <c r="B56" s="38" t="s">
        <v>181</v>
      </c>
      <c r="C56" s="39">
        <v>3180</v>
      </c>
      <c r="D56" s="38">
        <v>1</v>
      </c>
      <c r="E56" s="39">
        <f>C56*D56</f>
        <v>3180</v>
      </c>
      <c r="F56" s="39"/>
      <c r="G56" s="187"/>
      <c r="H56" s="48"/>
      <c r="I56" s="48"/>
      <c r="J56" s="48"/>
      <c r="K56" s="76"/>
      <c r="L56" s="48"/>
      <c r="M56" s="48"/>
      <c r="N56" s="48"/>
      <c r="O56" s="48"/>
      <c r="P56" s="48"/>
      <c r="Q56" s="48"/>
      <c r="R56" s="48"/>
      <c r="S56" s="48"/>
      <c r="T56" s="48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</row>
    <row r="57" spans="1:292" s="38" customFormat="1" x14ac:dyDescent="0.2">
      <c r="A57" s="37"/>
      <c r="B57" s="38" t="s">
        <v>195</v>
      </c>
      <c r="C57" s="39">
        <v>1</v>
      </c>
      <c r="D57" s="38">
        <v>800</v>
      </c>
      <c r="E57" s="39">
        <f>C57*D57</f>
        <v>800</v>
      </c>
      <c r="F57" s="39"/>
      <c r="G57" s="187"/>
      <c r="H57" s="48"/>
      <c r="I57" s="48"/>
      <c r="J57" s="48"/>
      <c r="K57" s="76"/>
      <c r="L57" s="48"/>
      <c r="M57" s="48"/>
      <c r="N57" s="48"/>
      <c r="O57" s="48"/>
      <c r="P57" s="48"/>
      <c r="Q57" s="48"/>
      <c r="R57" s="48"/>
      <c r="S57" s="48"/>
      <c r="T57" s="48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83"/>
      <c r="KA57" s="83"/>
      <c r="KB57" s="83"/>
      <c r="KC57" s="83"/>
      <c r="KD57" s="83"/>
      <c r="KE57" s="83"/>
      <c r="KF57" s="83"/>
    </row>
    <row r="58" spans="1:292" s="38" customFormat="1" x14ac:dyDescent="0.2">
      <c r="A58" s="37"/>
      <c r="B58" s="38" t="s">
        <v>223</v>
      </c>
      <c r="C58" s="39"/>
      <c r="D58" s="38">
        <v>1</v>
      </c>
      <c r="E58" s="39">
        <v>600</v>
      </c>
      <c r="F58" s="39"/>
      <c r="G58" s="187"/>
      <c r="H58" s="48"/>
      <c r="I58" s="48"/>
      <c r="J58" s="48"/>
      <c r="K58" s="76"/>
      <c r="L58" s="48"/>
      <c r="M58" s="48"/>
      <c r="N58" s="48"/>
      <c r="O58" s="48"/>
      <c r="P58" s="48"/>
      <c r="Q58" s="48"/>
      <c r="R58" s="48"/>
      <c r="S58" s="48"/>
      <c r="T58" s="48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83"/>
      <c r="KA58" s="83"/>
      <c r="KB58" s="83"/>
      <c r="KC58" s="83"/>
      <c r="KD58" s="83"/>
      <c r="KE58" s="83"/>
      <c r="KF58" s="83"/>
    </row>
    <row r="59" spans="1:292" s="38" customFormat="1" x14ac:dyDescent="0.2">
      <c r="A59" s="37"/>
      <c r="B59" s="38" t="s">
        <v>210</v>
      </c>
      <c r="C59" s="39">
        <v>145</v>
      </c>
      <c r="D59" s="38">
        <v>1</v>
      </c>
      <c r="E59" s="39">
        <v>145</v>
      </c>
      <c r="F59" s="39"/>
      <c r="G59" s="187"/>
      <c r="H59" s="48"/>
      <c r="I59" s="48"/>
      <c r="J59" s="48"/>
      <c r="K59" s="76"/>
      <c r="L59" s="48"/>
      <c r="M59" s="48"/>
      <c r="N59" s="48"/>
      <c r="O59" s="48"/>
      <c r="P59" s="48"/>
      <c r="Q59" s="48"/>
      <c r="R59" s="48"/>
      <c r="S59" s="48"/>
      <c r="T59" s="48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  <c r="IW59" s="83"/>
      <c r="IX59" s="83"/>
      <c r="IY59" s="83"/>
      <c r="IZ59" s="83"/>
      <c r="JA59" s="83"/>
      <c r="JB59" s="83"/>
      <c r="JC59" s="83"/>
      <c r="JD59" s="83"/>
      <c r="JE59" s="83"/>
      <c r="JF59" s="83"/>
      <c r="JG59" s="83"/>
      <c r="JH59" s="83"/>
      <c r="JI59" s="83"/>
      <c r="JJ59" s="83"/>
      <c r="JK59" s="83"/>
      <c r="JL59" s="83"/>
      <c r="JM59" s="83"/>
      <c r="JN59" s="83"/>
      <c r="JO59" s="83"/>
      <c r="JP59" s="83"/>
      <c r="JQ59" s="83"/>
      <c r="JR59" s="83"/>
      <c r="JS59" s="83"/>
      <c r="JT59" s="83"/>
      <c r="JU59" s="83"/>
      <c r="JV59" s="83"/>
      <c r="JW59" s="83"/>
      <c r="JX59" s="83"/>
      <c r="JY59" s="83"/>
      <c r="JZ59" s="83"/>
      <c r="KA59" s="83"/>
      <c r="KB59" s="83"/>
      <c r="KC59" s="83"/>
      <c r="KD59" s="83"/>
      <c r="KE59" s="83"/>
      <c r="KF59" s="83"/>
    </row>
    <row r="60" spans="1:292" s="38" customFormat="1" x14ac:dyDescent="0.2">
      <c r="A60" s="37"/>
      <c r="C60" s="39"/>
      <c r="E60" s="39"/>
      <c r="F60" s="39"/>
      <c r="G60" s="187"/>
      <c r="H60" s="48"/>
      <c r="I60" s="48"/>
      <c r="J60" s="48"/>
      <c r="K60" s="76"/>
      <c r="L60" s="48"/>
      <c r="M60" s="48"/>
      <c r="N60" s="48"/>
      <c r="O60" s="48"/>
      <c r="P60" s="48"/>
      <c r="Q60" s="48"/>
      <c r="R60" s="48"/>
      <c r="S60" s="48"/>
      <c r="T60" s="48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  <c r="IW60" s="83"/>
      <c r="IX60" s="83"/>
      <c r="IY60" s="83"/>
      <c r="IZ60" s="83"/>
      <c r="JA60" s="83"/>
      <c r="JB60" s="83"/>
      <c r="JC60" s="83"/>
      <c r="JD60" s="83"/>
      <c r="JE60" s="83"/>
      <c r="JF60" s="83"/>
      <c r="JG60" s="83"/>
      <c r="JH60" s="83"/>
      <c r="JI60" s="83"/>
      <c r="JJ60" s="83"/>
      <c r="JK60" s="83"/>
      <c r="JL60" s="83"/>
      <c r="JM60" s="83"/>
      <c r="JN60" s="83"/>
      <c r="JO60" s="83"/>
      <c r="JP60" s="83"/>
      <c r="JQ60" s="83"/>
      <c r="JR60" s="83"/>
      <c r="JS60" s="83"/>
      <c r="JT60" s="83"/>
      <c r="JU60" s="83"/>
      <c r="JV60" s="83"/>
      <c r="JW60" s="83"/>
      <c r="JX60" s="83"/>
      <c r="JY60" s="83"/>
      <c r="JZ60" s="83"/>
      <c r="KA60" s="83"/>
      <c r="KB60" s="83"/>
      <c r="KC60" s="83"/>
      <c r="KD60" s="83"/>
      <c r="KE60" s="83"/>
      <c r="KF60" s="83"/>
    </row>
    <row r="61" spans="1:292" s="38" customFormat="1" x14ac:dyDescent="0.2">
      <c r="A61" s="37"/>
      <c r="C61" s="39"/>
      <c r="E61" s="39"/>
      <c r="F61" s="39"/>
      <c r="G61" s="187"/>
      <c r="H61" s="48"/>
      <c r="I61" s="48"/>
      <c r="J61" s="48"/>
      <c r="K61" s="76"/>
      <c r="L61" s="48"/>
      <c r="M61" s="48"/>
      <c r="N61" s="48"/>
      <c r="O61" s="48"/>
      <c r="P61" s="48"/>
      <c r="Q61" s="48"/>
      <c r="R61" s="48"/>
      <c r="S61" s="48"/>
      <c r="T61" s="48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</row>
    <row r="62" spans="1:292" s="38" customFormat="1" x14ac:dyDescent="0.2">
      <c r="B62" s="40" t="s">
        <v>6</v>
      </c>
      <c r="C62" s="41"/>
      <c r="D62" s="40"/>
      <c r="E62" s="41">
        <f>SUM(E56:E61)</f>
        <v>4725</v>
      </c>
      <c r="F62" s="41"/>
      <c r="G62" s="187"/>
      <c r="H62" s="48"/>
      <c r="I62" s="48"/>
      <c r="J62" s="48"/>
      <c r="K62" s="76"/>
      <c r="L62" s="48"/>
      <c r="M62" s="48"/>
      <c r="N62" s="48"/>
      <c r="O62" s="48"/>
      <c r="P62" s="48"/>
      <c r="Q62" s="48"/>
      <c r="R62" s="48"/>
      <c r="S62" s="48"/>
      <c r="T62" s="48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  <c r="IW62" s="83"/>
      <c r="IX62" s="83"/>
      <c r="IY62" s="83"/>
      <c r="IZ62" s="83"/>
      <c r="JA62" s="83"/>
      <c r="JB62" s="83"/>
      <c r="JC62" s="83"/>
      <c r="JD62" s="83"/>
      <c r="JE62" s="83"/>
      <c r="JF62" s="83"/>
      <c r="JG62" s="83"/>
      <c r="JH62" s="83"/>
      <c r="JI62" s="83"/>
      <c r="JJ62" s="83"/>
      <c r="JK62" s="83"/>
      <c r="JL62" s="83"/>
      <c r="JM62" s="83"/>
      <c r="JN62" s="83"/>
      <c r="JO62" s="83"/>
      <c r="JP62" s="83"/>
      <c r="JQ62" s="83"/>
      <c r="JR62" s="83"/>
      <c r="JS62" s="83"/>
      <c r="JT62" s="83"/>
      <c r="JU62" s="83"/>
      <c r="JV62" s="83"/>
      <c r="JW62" s="83"/>
      <c r="JX62" s="83"/>
      <c r="JY62" s="83"/>
      <c r="JZ62" s="83"/>
      <c r="KA62" s="83"/>
      <c r="KB62" s="83"/>
      <c r="KC62" s="83"/>
      <c r="KD62" s="83"/>
      <c r="KE62" s="83"/>
      <c r="KF62" s="83"/>
    </row>
    <row r="63" spans="1:292" s="38" customFormat="1" x14ac:dyDescent="0.2">
      <c r="C63" s="39"/>
      <c r="E63" s="39"/>
      <c r="F63" s="39"/>
      <c r="G63" s="187"/>
      <c r="H63" s="48"/>
      <c r="I63" s="48"/>
      <c r="J63" s="48"/>
      <c r="K63" s="76"/>
      <c r="L63" s="48"/>
      <c r="M63" s="48"/>
      <c r="N63" s="48"/>
      <c r="O63" s="48"/>
      <c r="P63" s="48"/>
      <c r="Q63" s="48"/>
      <c r="R63" s="48"/>
      <c r="S63" s="48"/>
      <c r="T63" s="48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  <c r="IW63" s="83"/>
      <c r="IX63" s="83"/>
      <c r="IY63" s="83"/>
      <c r="IZ63" s="83"/>
      <c r="JA63" s="83"/>
      <c r="JB63" s="83"/>
      <c r="JC63" s="83"/>
      <c r="JD63" s="83"/>
      <c r="JE63" s="83"/>
      <c r="JF63" s="83"/>
      <c r="JG63" s="83"/>
      <c r="JH63" s="83"/>
      <c r="JI63" s="83"/>
      <c r="JJ63" s="83"/>
      <c r="JK63" s="83"/>
      <c r="JL63" s="83"/>
      <c r="JM63" s="83"/>
      <c r="JN63" s="83"/>
      <c r="JO63" s="83"/>
      <c r="JP63" s="83"/>
      <c r="JQ63" s="83"/>
      <c r="JR63" s="83"/>
      <c r="JS63" s="83"/>
      <c r="JT63" s="83"/>
      <c r="JU63" s="83"/>
      <c r="JV63" s="83"/>
      <c r="JW63" s="83"/>
      <c r="JX63" s="83"/>
      <c r="JY63" s="83"/>
      <c r="JZ63" s="83"/>
      <c r="KA63" s="83"/>
      <c r="KB63" s="83"/>
      <c r="KC63" s="83"/>
      <c r="KD63" s="83"/>
      <c r="KE63" s="83"/>
      <c r="KF63" s="83"/>
    </row>
    <row r="64" spans="1:292" s="23" customFormat="1" ht="17" thickBot="1" x14ac:dyDescent="0.25">
      <c r="A64" s="38"/>
      <c r="B64" s="38"/>
      <c r="C64" s="39"/>
      <c r="D64" s="38"/>
      <c r="E64" s="39"/>
      <c r="F64" s="39"/>
      <c r="G64" s="187"/>
      <c r="H64" s="48"/>
      <c r="I64" s="48"/>
      <c r="J64" s="48"/>
      <c r="K64" s="76"/>
      <c r="L64" s="48"/>
      <c r="M64" s="48"/>
      <c r="N64" s="48"/>
      <c r="O64" s="48"/>
      <c r="P64" s="48"/>
      <c r="Q64" s="48"/>
      <c r="R64" s="48"/>
      <c r="S64" s="48"/>
      <c r="T64" s="48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  <c r="IW64" s="83"/>
      <c r="IX64" s="83"/>
      <c r="IY64" s="83"/>
      <c r="IZ64" s="83"/>
      <c r="JA64" s="83"/>
      <c r="JB64" s="83"/>
      <c r="JC64" s="83"/>
      <c r="JD64" s="83"/>
      <c r="JE64" s="83"/>
      <c r="JF64" s="83"/>
      <c r="JG64" s="83"/>
      <c r="JH64" s="83"/>
      <c r="JI64" s="83"/>
      <c r="JJ64" s="83"/>
      <c r="JK64" s="83"/>
      <c r="JL64" s="83"/>
      <c r="JM64" s="83"/>
      <c r="JN64" s="83"/>
      <c r="JO64" s="83"/>
      <c r="JP64" s="83"/>
      <c r="JQ64" s="83"/>
      <c r="JR64" s="83"/>
      <c r="JS64" s="83"/>
      <c r="JT64" s="83"/>
      <c r="JU64" s="83"/>
      <c r="JV64" s="83"/>
      <c r="JW64" s="83"/>
      <c r="JX64" s="83"/>
      <c r="JY64" s="83"/>
      <c r="JZ64" s="83"/>
      <c r="KA64" s="83"/>
      <c r="KB64" s="83"/>
      <c r="KC64" s="83"/>
      <c r="KD64" s="83"/>
      <c r="KE64" s="83"/>
      <c r="KF64" s="83"/>
    </row>
    <row r="65" spans="1:292" s="14" customFormat="1" ht="17" thickTop="1" x14ac:dyDescent="0.2">
      <c r="A65" s="37" t="s">
        <v>182</v>
      </c>
      <c r="B65" s="38" t="s">
        <v>153</v>
      </c>
      <c r="C65" s="39">
        <v>51425.43</v>
      </c>
      <c r="D65" s="38">
        <v>1</v>
      </c>
      <c r="E65" s="39">
        <f>C65*D65</f>
        <v>51425.43</v>
      </c>
      <c r="F65" s="39"/>
      <c r="G65" s="187"/>
      <c r="H65" s="48"/>
      <c r="I65" s="48"/>
      <c r="J65" s="48"/>
      <c r="K65" s="76"/>
      <c r="L65" s="48"/>
      <c r="M65" s="48"/>
      <c r="N65" s="48"/>
      <c r="O65" s="48"/>
      <c r="P65" s="48"/>
      <c r="Q65" s="48"/>
      <c r="R65" s="48"/>
      <c r="S65" s="48"/>
      <c r="T65" s="48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  <c r="IW65" s="83"/>
      <c r="IX65" s="83"/>
      <c r="IY65" s="83"/>
      <c r="IZ65" s="83"/>
      <c r="JA65" s="83"/>
      <c r="JB65" s="83"/>
      <c r="JC65" s="83"/>
      <c r="JD65" s="83"/>
      <c r="JE65" s="83"/>
      <c r="JF65" s="83"/>
      <c r="JG65" s="83"/>
      <c r="JH65" s="83"/>
      <c r="JI65" s="83"/>
      <c r="JJ65" s="83"/>
      <c r="JK65" s="83"/>
      <c r="JL65" s="83"/>
      <c r="JM65" s="83"/>
      <c r="JN65" s="83"/>
      <c r="JO65" s="83"/>
      <c r="JP65" s="83"/>
      <c r="JQ65" s="83"/>
      <c r="JR65" s="83"/>
      <c r="JS65" s="83"/>
      <c r="JT65" s="83"/>
      <c r="JU65" s="83"/>
      <c r="JV65" s="83"/>
      <c r="JW65" s="83"/>
      <c r="JX65" s="83"/>
      <c r="JY65" s="83"/>
      <c r="JZ65" s="83"/>
      <c r="KA65" s="83"/>
      <c r="KB65" s="83"/>
      <c r="KC65" s="83"/>
      <c r="KD65" s="83"/>
      <c r="KE65" s="83"/>
      <c r="KF65" s="83"/>
    </row>
    <row r="66" spans="1:292" s="14" customFormat="1" x14ac:dyDescent="0.2">
      <c r="A66" s="37" t="s">
        <v>153</v>
      </c>
      <c r="B66" s="38" t="s">
        <v>224</v>
      </c>
      <c r="C66" s="39">
        <v>350</v>
      </c>
      <c r="D66" s="38">
        <v>1</v>
      </c>
      <c r="E66" s="39">
        <f>C66*D66</f>
        <v>350</v>
      </c>
      <c r="F66" s="39"/>
      <c r="G66" s="187"/>
      <c r="H66" s="48"/>
      <c r="I66" s="48"/>
      <c r="J66" s="48"/>
      <c r="K66" s="76"/>
      <c r="L66" s="48"/>
      <c r="M66" s="48"/>
      <c r="N66" s="48"/>
      <c r="O66" s="48"/>
      <c r="P66" s="48"/>
      <c r="Q66" s="48"/>
      <c r="R66" s="48"/>
      <c r="S66" s="48"/>
      <c r="T66" s="48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  <c r="IW66" s="83"/>
      <c r="IX66" s="83"/>
      <c r="IY66" s="83"/>
      <c r="IZ66" s="83"/>
      <c r="JA66" s="83"/>
      <c r="JB66" s="83"/>
      <c r="JC66" s="83"/>
      <c r="JD66" s="83"/>
      <c r="JE66" s="83"/>
      <c r="JF66" s="83"/>
      <c r="JG66" s="83"/>
      <c r="JH66" s="83"/>
      <c r="JI66" s="83"/>
      <c r="JJ66" s="83"/>
      <c r="JK66" s="83"/>
      <c r="JL66" s="83"/>
      <c r="JM66" s="83"/>
      <c r="JN66" s="83"/>
      <c r="JO66" s="83"/>
      <c r="JP66" s="83"/>
      <c r="JQ66" s="83"/>
      <c r="JR66" s="83"/>
      <c r="JS66" s="83"/>
      <c r="JT66" s="83"/>
      <c r="JU66" s="83"/>
      <c r="JV66" s="83"/>
      <c r="JW66" s="83"/>
      <c r="JX66" s="83"/>
      <c r="JY66" s="83"/>
      <c r="JZ66" s="83"/>
      <c r="KA66" s="83"/>
      <c r="KB66" s="83"/>
      <c r="KC66" s="83"/>
      <c r="KD66" s="83"/>
      <c r="KE66" s="83"/>
      <c r="KF66" s="83"/>
    </row>
    <row r="67" spans="1:292" s="38" customFormat="1" x14ac:dyDescent="0.2">
      <c r="B67" s="40" t="s">
        <v>6</v>
      </c>
      <c r="C67" s="41"/>
      <c r="D67" s="40"/>
      <c r="E67" s="41">
        <f>SUM(E65:E66)</f>
        <v>51775.43</v>
      </c>
      <c r="F67" s="41"/>
      <c r="G67" s="187"/>
      <c r="H67" s="48"/>
      <c r="I67" s="48"/>
      <c r="J67" s="48"/>
      <c r="K67" s="76"/>
      <c r="L67" s="48"/>
      <c r="M67" s="48"/>
      <c r="N67" s="48"/>
      <c r="O67" s="48"/>
      <c r="P67" s="48"/>
      <c r="Q67" s="48"/>
      <c r="R67" s="48"/>
      <c r="S67" s="48"/>
      <c r="T67" s="48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  <c r="IW67" s="83"/>
      <c r="IX67" s="83"/>
      <c r="IY67" s="83"/>
      <c r="IZ67" s="83"/>
      <c r="JA67" s="83"/>
      <c r="JB67" s="83"/>
      <c r="JC67" s="83"/>
      <c r="JD67" s="83"/>
      <c r="JE67" s="83"/>
      <c r="JF67" s="83"/>
      <c r="JG67" s="83"/>
      <c r="JH67" s="83"/>
      <c r="JI67" s="83"/>
      <c r="JJ67" s="83"/>
      <c r="JK67" s="83"/>
      <c r="JL67" s="83"/>
      <c r="JM67" s="83"/>
      <c r="JN67" s="83"/>
      <c r="JO67" s="83"/>
      <c r="JP67" s="83"/>
      <c r="JQ67" s="83"/>
      <c r="JR67" s="83"/>
      <c r="JS67" s="83"/>
      <c r="JT67" s="83"/>
      <c r="JU67" s="83"/>
      <c r="JV67" s="83"/>
      <c r="JW67" s="83"/>
      <c r="JX67" s="83"/>
      <c r="JY67" s="83"/>
      <c r="JZ67" s="83"/>
      <c r="KA67" s="83"/>
      <c r="KB67" s="83"/>
      <c r="KC67" s="83"/>
      <c r="KD67" s="83"/>
      <c r="KE67" s="83"/>
      <c r="KF67" s="83"/>
    </row>
    <row r="68" spans="1:292" s="38" customFormat="1" x14ac:dyDescent="0.2">
      <c r="C68" s="39"/>
      <c r="E68" s="39"/>
      <c r="F68" s="39"/>
      <c r="G68" s="187"/>
      <c r="H68" s="48"/>
      <c r="I68" s="48"/>
      <c r="J68" s="48"/>
      <c r="K68" s="76"/>
      <c r="L68" s="48"/>
      <c r="M68" s="48"/>
      <c r="N68" s="48"/>
      <c r="O68" s="48"/>
      <c r="P68" s="48"/>
      <c r="Q68" s="48"/>
      <c r="R68" s="48"/>
      <c r="S68" s="48"/>
      <c r="T68" s="48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83"/>
      <c r="JF68" s="83"/>
      <c r="JG68" s="83"/>
      <c r="JH68" s="83"/>
      <c r="JI68" s="83"/>
      <c r="JJ68" s="83"/>
      <c r="JK68" s="83"/>
      <c r="JL68" s="83"/>
      <c r="JM68" s="83"/>
      <c r="JN68" s="83"/>
      <c r="JO68" s="83"/>
      <c r="JP68" s="83"/>
      <c r="JQ68" s="83"/>
      <c r="JR68" s="83"/>
      <c r="JS68" s="83"/>
      <c r="JT68" s="83"/>
      <c r="JU68" s="83"/>
      <c r="JV68" s="83"/>
      <c r="JW68" s="83"/>
      <c r="JX68" s="83"/>
      <c r="JY68" s="83"/>
      <c r="JZ68" s="83"/>
      <c r="KA68" s="83"/>
      <c r="KB68" s="83"/>
      <c r="KC68" s="83"/>
      <c r="KD68" s="83"/>
      <c r="KE68" s="83"/>
      <c r="KF68" s="83"/>
    </row>
    <row r="69" spans="1:292" s="38" customFormat="1" x14ac:dyDescent="0.2">
      <c r="C69" s="39"/>
      <c r="E69" s="39"/>
      <c r="F69" s="39"/>
      <c r="G69" s="187"/>
      <c r="H69" s="48"/>
      <c r="I69" s="48"/>
      <c r="J69" s="48"/>
      <c r="K69" s="76"/>
      <c r="L69" s="48"/>
      <c r="M69" s="48"/>
      <c r="N69" s="48"/>
      <c r="O69" s="48"/>
      <c r="P69" s="48"/>
      <c r="Q69" s="48"/>
      <c r="R69" s="48"/>
      <c r="S69" s="48"/>
      <c r="T69" s="48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  <c r="IW69" s="83"/>
      <c r="IX69" s="83"/>
      <c r="IY69" s="83"/>
      <c r="IZ69" s="83"/>
      <c r="JA69" s="83"/>
      <c r="JB69" s="83"/>
      <c r="JC69" s="83"/>
      <c r="JD69" s="83"/>
      <c r="JE69" s="83"/>
      <c r="JF69" s="83"/>
      <c r="JG69" s="83"/>
      <c r="JH69" s="83"/>
      <c r="JI69" s="83"/>
      <c r="JJ69" s="83"/>
      <c r="JK69" s="83"/>
      <c r="JL69" s="83"/>
      <c r="JM69" s="83"/>
      <c r="JN69" s="83"/>
      <c r="JO69" s="83"/>
      <c r="JP69" s="83"/>
      <c r="JQ69" s="83"/>
      <c r="JR69" s="83"/>
      <c r="JS69" s="83"/>
      <c r="JT69" s="83"/>
      <c r="JU69" s="83"/>
      <c r="JV69" s="83"/>
      <c r="JW69" s="83"/>
      <c r="JX69" s="83"/>
      <c r="JY69" s="83"/>
      <c r="JZ69" s="83"/>
      <c r="KA69" s="83"/>
      <c r="KB69" s="83"/>
      <c r="KC69" s="83"/>
      <c r="KD69" s="83"/>
      <c r="KE69" s="83"/>
      <c r="KF69" s="83"/>
    </row>
    <row r="70" spans="1:292" s="38" customFormat="1" x14ac:dyDescent="0.2">
      <c r="A70" s="37" t="s">
        <v>154</v>
      </c>
      <c r="B70" s="38" t="s">
        <v>154</v>
      </c>
      <c r="C70" s="39">
        <v>32767</v>
      </c>
      <c r="D70" s="38">
        <v>1</v>
      </c>
      <c r="E70" s="39">
        <f>C70*D70</f>
        <v>32767</v>
      </c>
      <c r="F70" s="39"/>
      <c r="G70" s="187"/>
      <c r="H70" s="48"/>
      <c r="I70" s="48"/>
      <c r="J70" s="48"/>
      <c r="K70" s="76"/>
      <c r="L70" s="48"/>
      <c r="M70" s="48"/>
      <c r="N70" s="48"/>
      <c r="O70" s="48"/>
      <c r="P70" s="48"/>
      <c r="Q70" s="48"/>
      <c r="R70" s="48"/>
      <c r="S70" s="48"/>
      <c r="T70" s="48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  <c r="IW70" s="83"/>
      <c r="IX70" s="83"/>
      <c r="IY70" s="83"/>
      <c r="IZ70" s="83"/>
      <c r="JA70" s="83"/>
      <c r="JB70" s="83"/>
      <c r="JC70" s="83"/>
      <c r="JD70" s="83"/>
      <c r="JE70" s="83"/>
      <c r="JF70" s="83"/>
      <c r="JG70" s="83"/>
      <c r="JH70" s="83"/>
      <c r="JI70" s="83"/>
      <c r="JJ70" s="83"/>
      <c r="JK70" s="83"/>
      <c r="JL70" s="83"/>
      <c r="JM70" s="83"/>
      <c r="JN70" s="83"/>
      <c r="JO70" s="83"/>
      <c r="JP70" s="83"/>
      <c r="JQ70" s="83"/>
      <c r="JR70" s="83"/>
      <c r="JS70" s="83"/>
      <c r="JT70" s="83"/>
      <c r="JU70" s="83"/>
      <c r="JV70" s="83"/>
      <c r="JW70" s="83"/>
      <c r="JX70" s="83"/>
      <c r="JY70" s="83"/>
      <c r="JZ70" s="83"/>
      <c r="KA70" s="83"/>
      <c r="KB70" s="83"/>
      <c r="KC70" s="83"/>
      <c r="KD70" s="83"/>
      <c r="KE70" s="83"/>
      <c r="KF70" s="83"/>
    </row>
    <row r="71" spans="1:292" s="38" customFormat="1" x14ac:dyDescent="0.2">
      <c r="B71" s="38" t="s">
        <v>194</v>
      </c>
      <c r="C71" s="39">
        <v>150</v>
      </c>
      <c r="D71" s="38">
        <v>1</v>
      </c>
      <c r="E71" s="39">
        <f>C71*D71</f>
        <v>150</v>
      </c>
      <c r="F71" s="39"/>
      <c r="G71" s="191"/>
      <c r="H71" s="48"/>
      <c r="I71" s="48"/>
      <c r="J71" s="48"/>
      <c r="K71" s="76"/>
      <c r="L71" s="48"/>
      <c r="M71" s="48"/>
      <c r="N71" s="48"/>
      <c r="O71" s="48"/>
      <c r="P71" s="48"/>
      <c r="Q71" s="48"/>
      <c r="R71" s="48"/>
      <c r="S71" s="48"/>
      <c r="T71" s="48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  <c r="IW71" s="83"/>
      <c r="IX71" s="83"/>
      <c r="IY71" s="83"/>
      <c r="IZ71" s="83"/>
      <c r="JA71" s="83"/>
      <c r="JB71" s="83"/>
      <c r="JC71" s="83"/>
      <c r="JD71" s="83"/>
      <c r="JE71" s="83"/>
      <c r="JF71" s="83"/>
      <c r="JG71" s="83"/>
      <c r="JH71" s="83"/>
      <c r="JI71" s="83"/>
      <c r="JJ71" s="83"/>
      <c r="JK71" s="83"/>
      <c r="JL71" s="83"/>
      <c r="JM71" s="83"/>
      <c r="JN71" s="83"/>
      <c r="JO71" s="83"/>
      <c r="JP71" s="83"/>
      <c r="JQ71" s="83"/>
      <c r="JR71" s="83"/>
      <c r="JS71" s="83"/>
      <c r="JT71" s="83"/>
      <c r="JU71" s="83"/>
      <c r="JV71" s="83"/>
      <c r="JW71" s="83"/>
      <c r="JX71" s="83"/>
      <c r="JY71" s="83"/>
      <c r="JZ71" s="83"/>
      <c r="KA71" s="83"/>
      <c r="KB71" s="83"/>
      <c r="KC71" s="83"/>
      <c r="KD71" s="83"/>
      <c r="KE71" s="83"/>
      <c r="KF71" s="83"/>
    </row>
    <row r="72" spans="1:292" s="38" customFormat="1" x14ac:dyDescent="0.2">
      <c r="B72" s="38" t="s">
        <v>155</v>
      </c>
      <c r="C72" s="39">
        <v>300</v>
      </c>
      <c r="D72" s="38">
        <v>1</v>
      </c>
      <c r="E72" s="39">
        <f>C72*D72</f>
        <v>300</v>
      </c>
      <c r="F72" s="39"/>
      <c r="G72" s="187"/>
      <c r="H72" s="48"/>
      <c r="I72" s="48"/>
      <c r="J72" s="48"/>
      <c r="K72" s="76"/>
      <c r="L72" s="48"/>
      <c r="M72" s="48"/>
      <c r="N72" s="48"/>
      <c r="O72" s="48"/>
      <c r="P72" s="48"/>
      <c r="Q72" s="48"/>
      <c r="R72" s="48"/>
      <c r="S72" s="48"/>
      <c r="T72" s="48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  <c r="IW72" s="83"/>
      <c r="IX72" s="83"/>
      <c r="IY72" s="83"/>
      <c r="IZ72" s="83"/>
      <c r="JA72" s="83"/>
      <c r="JB72" s="83"/>
      <c r="JC72" s="83"/>
      <c r="JD72" s="83"/>
      <c r="JE72" s="83"/>
      <c r="JF72" s="83"/>
      <c r="JG72" s="83"/>
      <c r="JH72" s="83"/>
      <c r="JI72" s="83"/>
      <c r="JJ72" s="83"/>
      <c r="JK72" s="83"/>
      <c r="JL72" s="83"/>
      <c r="JM72" s="83"/>
      <c r="JN72" s="83"/>
      <c r="JO72" s="83"/>
      <c r="JP72" s="83"/>
      <c r="JQ72" s="83"/>
      <c r="JR72" s="83"/>
      <c r="JS72" s="83"/>
      <c r="JT72" s="83"/>
      <c r="JU72" s="83"/>
      <c r="JV72" s="83"/>
      <c r="JW72" s="83"/>
      <c r="JX72" s="83"/>
      <c r="JY72" s="83"/>
      <c r="JZ72" s="83"/>
      <c r="KA72" s="83"/>
      <c r="KB72" s="83"/>
      <c r="KC72" s="83"/>
      <c r="KD72" s="83"/>
      <c r="KE72" s="83"/>
      <c r="KF72" s="83"/>
    </row>
    <row r="73" spans="1:292" s="38" customFormat="1" x14ac:dyDescent="0.2">
      <c r="C73" s="39"/>
      <c r="E73" s="39"/>
      <c r="F73" s="39"/>
      <c r="G73" s="187"/>
      <c r="H73" s="48"/>
      <c r="I73" s="48"/>
      <c r="J73" s="48"/>
      <c r="K73" s="76"/>
      <c r="L73" s="48"/>
      <c r="M73" s="48"/>
      <c r="N73" s="48"/>
      <c r="O73" s="48"/>
      <c r="P73" s="48"/>
      <c r="Q73" s="48"/>
      <c r="R73" s="48"/>
      <c r="S73" s="48"/>
      <c r="T73" s="48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  <c r="IW73" s="83"/>
      <c r="IX73" s="83"/>
      <c r="IY73" s="83"/>
      <c r="IZ73" s="83"/>
      <c r="JA73" s="83"/>
      <c r="JB73" s="83"/>
      <c r="JC73" s="83"/>
      <c r="JD73" s="83"/>
      <c r="JE73" s="83"/>
      <c r="JF73" s="83"/>
      <c r="JG73" s="83"/>
      <c r="JH73" s="83"/>
      <c r="JI73" s="83"/>
      <c r="JJ73" s="83"/>
      <c r="JK73" s="83"/>
      <c r="JL73" s="83"/>
      <c r="JM73" s="83"/>
      <c r="JN73" s="83"/>
      <c r="JO73" s="83"/>
      <c r="JP73" s="83"/>
      <c r="JQ73" s="83"/>
      <c r="JR73" s="83"/>
      <c r="JS73" s="83"/>
      <c r="JT73" s="83"/>
      <c r="JU73" s="83"/>
      <c r="JV73" s="83"/>
      <c r="JW73" s="83"/>
      <c r="JX73" s="83"/>
      <c r="JY73" s="83"/>
      <c r="JZ73" s="83"/>
      <c r="KA73" s="83"/>
      <c r="KB73" s="83"/>
      <c r="KC73" s="83"/>
      <c r="KD73" s="83"/>
      <c r="KE73" s="83"/>
      <c r="KF73" s="83"/>
    </row>
    <row r="74" spans="1:292" s="38" customFormat="1" x14ac:dyDescent="0.2">
      <c r="B74" s="40" t="s">
        <v>6</v>
      </c>
      <c r="C74" s="41"/>
      <c r="D74" s="40"/>
      <c r="E74" s="41">
        <f>SUM(E70:E72)</f>
        <v>33217</v>
      </c>
      <c r="F74" s="41"/>
      <c r="G74" s="187"/>
      <c r="H74" s="48"/>
      <c r="I74" s="48"/>
      <c r="J74" s="48"/>
      <c r="K74" s="76"/>
      <c r="L74" s="48"/>
      <c r="M74" s="48"/>
      <c r="N74" s="48"/>
      <c r="O74" s="48"/>
      <c r="P74" s="48"/>
      <c r="Q74" s="48"/>
      <c r="R74" s="48"/>
      <c r="S74" s="48"/>
      <c r="T74" s="48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  <c r="IU74" s="83"/>
      <c r="IV74" s="83"/>
      <c r="IW74" s="83"/>
      <c r="IX74" s="83"/>
      <c r="IY74" s="83"/>
      <c r="IZ74" s="83"/>
      <c r="JA74" s="83"/>
      <c r="JB74" s="83"/>
      <c r="JC74" s="83"/>
      <c r="JD74" s="83"/>
      <c r="JE74" s="83"/>
      <c r="JF74" s="83"/>
      <c r="JG74" s="83"/>
      <c r="JH74" s="83"/>
      <c r="JI74" s="83"/>
      <c r="JJ74" s="83"/>
      <c r="JK74" s="83"/>
      <c r="JL74" s="83"/>
      <c r="JM74" s="83"/>
      <c r="JN74" s="83"/>
      <c r="JO74" s="83"/>
      <c r="JP74" s="83"/>
      <c r="JQ74" s="83"/>
      <c r="JR74" s="83"/>
      <c r="JS74" s="83"/>
      <c r="JT74" s="83"/>
      <c r="JU74" s="83"/>
      <c r="JV74" s="83"/>
      <c r="JW74" s="83"/>
      <c r="JX74" s="83"/>
      <c r="JY74" s="83"/>
      <c r="JZ74" s="83"/>
      <c r="KA74" s="83"/>
      <c r="KB74" s="83"/>
      <c r="KC74" s="83"/>
      <c r="KD74" s="83"/>
      <c r="KE74" s="83"/>
      <c r="KF74" s="83"/>
    </row>
    <row r="75" spans="1:292" s="38" customFormat="1" x14ac:dyDescent="0.2">
      <c r="C75" s="39"/>
      <c r="E75" s="39"/>
      <c r="F75" s="39"/>
      <c r="G75" s="187"/>
      <c r="H75" s="48"/>
      <c r="I75" s="48"/>
      <c r="J75" s="48"/>
      <c r="K75" s="76"/>
      <c r="L75" s="48"/>
      <c r="M75" s="48"/>
      <c r="N75" s="48"/>
      <c r="O75" s="48"/>
      <c r="P75" s="48"/>
      <c r="Q75" s="48"/>
      <c r="R75" s="48"/>
      <c r="S75" s="48"/>
      <c r="T75" s="48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  <c r="IV75" s="83"/>
      <c r="IW75" s="83"/>
      <c r="IX75" s="83"/>
      <c r="IY75" s="83"/>
      <c r="IZ75" s="83"/>
      <c r="JA75" s="83"/>
      <c r="JB75" s="83"/>
      <c r="JC75" s="83"/>
      <c r="JD75" s="83"/>
      <c r="JE75" s="83"/>
      <c r="JF75" s="83"/>
      <c r="JG75" s="83"/>
      <c r="JH75" s="83"/>
      <c r="JI75" s="83"/>
      <c r="JJ75" s="83"/>
      <c r="JK75" s="83"/>
      <c r="JL75" s="83"/>
      <c r="JM75" s="83"/>
      <c r="JN75" s="83"/>
      <c r="JO75" s="83"/>
      <c r="JP75" s="83"/>
      <c r="JQ75" s="83"/>
      <c r="JR75" s="83"/>
      <c r="JS75" s="83"/>
      <c r="JT75" s="83"/>
      <c r="JU75" s="83"/>
      <c r="JV75" s="83"/>
      <c r="JW75" s="83"/>
      <c r="JX75" s="83"/>
      <c r="JY75" s="83"/>
      <c r="JZ75" s="83"/>
      <c r="KA75" s="83"/>
      <c r="KB75" s="83"/>
      <c r="KC75" s="83"/>
      <c r="KD75" s="83"/>
      <c r="KE75" s="83"/>
      <c r="KF75" s="83"/>
    </row>
    <row r="76" spans="1:292" s="38" customFormat="1" ht="17" customHeight="1" x14ac:dyDescent="0.2">
      <c r="A76" s="37" t="s">
        <v>183</v>
      </c>
      <c r="B76" s="38" t="s">
        <v>209</v>
      </c>
      <c r="C76" s="39">
        <v>8750</v>
      </c>
      <c r="D76" s="38">
        <v>1</v>
      </c>
      <c r="E76" s="39">
        <f t="shared" ref="E76:E83" si="0">C76*D76</f>
        <v>8750</v>
      </c>
      <c r="F76" s="39"/>
      <c r="G76" s="187"/>
      <c r="H76" s="48"/>
      <c r="I76" s="48"/>
      <c r="J76" s="48"/>
      <c r="K76" s="76"/>
      <c r="L76" s="48"/>
      <c r="M76" s="48"/>
      <c r="N76" s="48"/>
      <c r="O76" s="48"/>
      <c r="P76" s="48"/>
      <c r="Q76" s="48"/>
      <c r="R76" s="48"/>
      <c r="S76" s="48"/>
      <c r="T76" s="48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  <c r="IW76" s="83"/>
      <c r="IX76" s="83"/>
      <c r="IY76" s="83"/>
      <c r="IZ76" s="83"/>
      <c r="JA76" s="83"/>
      <c r="JB76" s="83"/>
      <c r="JC76" s="83"/>
      <c r="JD76" s="83"/>
      <c r="JE76" s="83"/>
      <c r="JF76" s="83"/>
      <c r="JG76" s="83"/>
      <c r="JH76" s="83"/>
      <c r="JI76" s="83"/>
      <c r="JJ76" s="83"/>
      <c r="JK76" s="83"/>
      <c r="JL76" s="83"/>
      <c r="JM76" s="83"/>
      <c r="JN76" s="83"/>
      <c r="JO76" s="83"/>
      <c r="JP76" s="83"/>
      <c r="JQ76" s="83"/>
      <c r="JR76" s="83"/>
      <c r="JS76" s="83"/>
      <c r="JT76" s="83"/>
      <c r="JU76" s="83"/>
      <c r="JV76" s="83"/>
      <c r="JW76" s="83"/>
      <c r="JX76" s="83"/>
      <c r="JY76" s="83"/>
      <c r="JZ76" s="83"/>
      <c r="KA76" s="83"/>
      <c r="KB76" s="83"/>
      <c r="KC76" s="83"/>
      <c r="KD76" s="83"/>
      <c r="KE76" s="83"/>
      <c r="KF76" s="83"/>
    </row>
    <row r="77" spans="1:292" s="38" customFormat="1" x14ac:dyDescent="0.2">
      <c r="B77" s="38" t="s">
        <v>217</v>
      </c>
      <c r="C77" s="39">
        <v>5500</v>
      </c>
      <c r="D77" s="38">
        <v>1</v>
      </c>
      <c r="E77" s="39">
        <f t="shared" si="0"/>
        <v>5500</v>
      </c>
      <c r="F77" s="39"/>
      <c r="G77" s="187"/>
      <c r="H77" s="48"/>
      <c r="I77" s="48"/>
      <c r="J77" s="48"/>
      <c r="K77" s="76"/>
      <c r="L77" s="48"/>
      <c r="M77" s="48"/>
      <c r="N77" s="48"/>
      <c r="O77" s="48"/>
      <c r="P77" s="48"/>
      <c r="Q77" s="48"/>
      <c r="R77" s="48"/>
      <c r="S77" s="48"/>
      <c r="T77" s="48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  <c r="IU77" s="83"/>
      <c r="IV77" s="83"/>
      <c r="IW77" s="83"/>
      <c r="IX77" s="83"/>
      <c r="IY77" s="83"/>
      <c r="IZ77" s="83"/>
      <c r="JA77" s="83"/>
      <c r="JB77" s="83"/>
      <c r="JC77" s="83"/>
      <c r="JD77" s="83"/>
      <c r="JE77" s="83"/>
      <c r="JF77" s="83"/>
      <c r="JG77" s="83"/>
      <c r="JH77" s="83"/>
      <c r="JI77" s="83"/>
      <c r="JJ77" s="83"/>
      <c r="JK77" s="83"/>
      <c r="JL77" s="83"/>
      <c r="JM77" s="83"/>
      <c r="JN77" s="83"/>
      <c r="JO77" s="83"/>
      <c r="JP77" s="83"/>
      <c r="JQ77" s="83"/>
      <c r="JR77" s="83"/>
      <c r="JS77" s="83"/>
      <c r="JT77" s="83"/>
      <c r="JU77" s="83"/>
      <c r="JV77" s="83"/>
      <c r="JW77" s="83"/>
      <c r="JX77" s="83"/>
      <c r="JY77" s="83"/>
      <c r="JZ77" s="83"/>
      <c r="KA77" s="83"/>
      <c r="KB77" s="83"/>
      <c r="KC77" s="83"/>
      <c r="KD77" s="83"/>
      <c r="KE77" s="83"/>
      <c r="KF77" s="83"/>
    </row>
    <row r="78" spans="1:292" s="38" customFormat="1" ht="16" customHeight="1" x14ac:dyDescent="0.2">
      <c r="B78" s="38" t="s">
        <v>215</v>
      </c>
      <c r="C78" s="39">
        <v>2</v>
      </c>
      <c r="D78" s="38">
        <v>70</v>
      </c>
      <c r="E78" s="39">
        <f t="shared" si="0"/>
        <v>140</v>
      </c>
      <c r="F78" s="39"/>
      <c r="G78" s="187"/>
      <c r="H78" s="47"/>
      <c r="I78" s="48"/>
      <c r="J78" s="48"/>
      <c r="K78" s="76"/>
      <c r="L78" s="48"/>
      <c r="M78" s="48"/>
      <c r="N78" s="48"/>
      <c r="O78" s="48"/>
      <c r="P78" s="48"/>
      <c r="Q78" s="48"/>
      <c r="R78" s="48"/>
      <c r="S78" s="48"/>
      <c r="T78" s="48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  <c r="IW78" s="83"/>
      <c r="IX78" s="83"/>
      <c r="IY78" s="83"/>
      <c r="IZ78" s="83"/>
      <c r="JA78" s="83"/>
      <c r="JB78" s="83"/>
      <c r="JC78" s="83"/>
      <c r="JD78" s="83"/>
      <c r="JE78" s="83"/>
      <c r="JF78" s="83"/>
      <c r="JG78" s="83"/>
      <c r="JH78" s="83"/>
      <c r="JI78" s="83"/>
      <c r="JJ78" s="83"/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/>
      <c r="KD78" s="83"/>
      <c r="KE78" s="83"/>
      <c r="KF78" s="83"/>
    </row>
    <row r="79" spans="1:292" s="38" customFormat="1" ht="16" customHeight="1" x14ac:dyDescent="0.2">
      <c r="B79" s="38" t="s">
        <v>143</v>
      </c>
      <c r="C79" s="39">
        <v>1500</v>
      </c>
      <c r="D79" s="38">
        <v>1</v>
      </c>
      <c r="E79" s="39">
        <f t="shared" si="0"/>
        <v>1500</v>
      </c>
      <c r="F79" s="39"/>
      <c r="G79" s="187"/>
      <c r="H79" s="47"/>
      <c r="I79" s="48"/>
      <c r="J79" s="48"/>
      <c r="K79" s="76"/>
      <c r="L79" s="48"/>
      <c r="M79" s="48"/>
      <c r="N79" s="48"/>
      <c r="O79" s="48"/>
      <c r="P79" s="48"/>
      <c r="Q79" s="48"/>
      <c r="R79" s="48"/>
      <c r="S79" s="48"/>
      <c r="T79" s="48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  <c r="IQ79" s="83"/>
      <c r="IR79" s="83"/>
      <c r="IS79" s="83"/>
      <c r="IT79" s="83"/>
      <c r="IU79" s="83"/>
      <c r="IV79" s="83"/>
      <c r="IW79" s="83"/>
      <c r="IX79" s="83"/>
      <c r="IY79" s="83"/>
      <c r="IZ79" s="83"/>
      <c r="JA79" s="83"/>
      <c r="JB79" s="83"/>
      <c r="JC79" s="83"/>
      <c r="JD79" s="83"/>
      <c r="JE79" s="83"/>
      <c r="JF79" s="83"/>
      <c r="JG79" s="83"/>
      <c r="JH79" s="83"/>
      <c r="JI79" s="83"/>
      <c r="JJ79" s="83"/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/>
      <c r="KD79" s="83"/>
      <c r="KE79" s="83"/>
      <c r="KF79" s="83"/>
    </row>
    <row r="80" spans="1:292" s="38" customFormat="1" ht="16" customHeight="1" x14ac:dyDescent="0.2">
      <c r="B80" s="38" t="s">
        <v>207</v>
      </c>
      <c r="C80" s="39">
        <v>0</v>
      </c>
      <c r="D80" s="38">
        <v>1</v>
      </c>
      <c r="E80" s="39">
        <f>C80*D80</f>
        <v>0</v>
      </c>
      <c r="F80" s="39"/>
      <c r="G80" s="187"/>
      <c r="H80" s="47"/>
      <c r="I80" s="48"/>
      <c r="J80" s="48"/>
      <c r="K80" s="76"/>
      <c r="L80" s="48"/>
      <c r="M80" s="48"/>
      <c r="N80" s="48"/>
      <c r="O80" s="48"/>
      <c r="P80" s="48"/>
      <c r="Q80" s="48"/>
      <c r="R80" s="48"/>
      <c r="S80" s="48"/>
      <c r="T80" s="48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</row>
    <row r="81" spans="1:292" s="38" customFormat="1" ht="16" customHeight="1" x14ac:dyDescent="0.2">
      <c r="B81" s="38" t="s">
        <v>201</v>
      </c>
      <c r="C81" s="193">
        <v>400</v>
      </c>
      <c r="D81" s="38">
        <v>1</v>
      </c>
      <c r="E81" s="193">
        <v>400</v>
      </c>
      <c r="F81" s="193"/>
      <c r="G81" s="187"/>
      <c r="H81" s="47"/>
      <c r="I81" s="48"/>
      <c r="J81" s="48"/>
      <c r="K81" s="76"/>
      <c r="L81" s="48"/>
      <c r="M81" s="48"/>
      <c r="N81" s="48"/>
      <c r="O81" s="48"/>
      <c r="P81" s="48"/>
      <c r="Q81" s="48"/>
      <c r="R81" s="48"/>
      <c r="S81" s="48"/>
      <c r="T81" s="48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83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</row>
    <row r="82" spans="1:292" s="38" customFormat="1" ht="16" customHeight="1" x14ac:dyDescent="0.2">
      <c r="B82" s="38" t="s">
        <v>222</v>
      </c>
      <c r="C82" s="39">
        <v>4000</v>
      </c>
      <c r="D82" s="38">
        <v>1</v>
      </c>
      <c r="E82" s="39">
        <f>C82*D82</f>
        <v>4000</v>
      </c>
      <c r="F82" s="39"/>
      <c r="G82" s="187"/>
      <c r="H82" s="47"/>
      <c r="I82" s="48"/>
      <c r="J82" s="48"/>
      <c r="K82" s="76"/>
      <c r="L82" s="48"/>
      <c r="M82" s="48"/>
      <c r="N82" s="48"/>
      <c r="O82" s="48"/>
      <c r="P82" s="48"/>
      <c r="Q82" s="48"/>
      <c r="R82" s="48"/>
      <c r="S82" s="48"/>
      <c r="T82" s="48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  <c r="IU82" s="83"/>
      <c r="IV82" s="83"/>
      <c r="IW82" s="83"/>
      <c r="IX82" s="83"/>
      <c r="IY82" s="83"/>
      <c r="IZ82" s="83"/>
      <c r="JA82" s="83"/>
      <c r="JB82" s="83"/>
      <c r="JC82" s="83"/>
      <c r="JD82" s="83"/>
      <c r="JE82" s="83"/>
      <c r="JF82" s="83"/>
      <c r="JG82" s="83"/>
      <c r="JH82" s="83"/>
      <c r="JI82" s="83"/>
      <c r="JJ82" s="83"/>
      <c r="JK82" s="83"/>
      <c r="JL82" s="83"/>
      <c r="JM82" s="83"/>
      <c r="JN82" s="83"/>
      <c r="JO82" s="83"/>
      <c r="JP82" s="83"/>
      <c r="JQ82" s="83"/>
      <c r="JR82" s="83"/>
      <c r="JS82" s="83"/>
      <c r="JT82" s="83"/>
      <c r="JU82" s="83"/>
      <c r="JV82" s="83"/>
      <c r="JW82" s="83"/>
      <c r="JX82" s="83"/>
      <c r="JY82" s="83"/>
      <c r="JZ82" s="83"/>
      <c r="KA82" s="83"/>
      <c r="KB82" s="83"/>
      <c r="KC82" s="83"/>
      <c r="KD82" s="83"/>
      <c r="KE82" s="83"/>
      <c r="KF82" s="83"/>
    </row>
    <row r="83" spans="1:292" s="38" customFormat="1" ht="16" customHeight="1" x14ac:dyDescent="0.2">
      <c r="B83" s="38" t="s">
        <v>212</v>
      </c>
      <c r="C83" s="39">
        <v>2.7</v>
      </c>
      <c r="D83" s="38">
        <v>1200</v>
      </c>
      <c r="E83" s="39">
        <f t="shared" si="0"/>
        <v>3240</v>
      </c>
      <c r="F83" s="39"/>
      <c r="G83" s="187"/>
      <c r="H83" s="47"/>
      <c r="I83" s="48"/>
      <c r="J83" s="48"/>
      <c r="K83" s="76"/>
      <c r="L83" s="48"/>
      <c r="M83" s="48"/>
      <c r="N83" s="48"/>
      <c r="O83" s="48"/>
      <c r="P83" s="48"/>
      <c r="Q83" s="48"/>
      <c r="R83" s="48"/>
      <c r="S83" s="48"/>
      <c r="T83" s="48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  <c r="IG83" s="83"/>
      <c r="IH83" s="83"/>
      <c r="II83" s="83"/>
      <c r="IJ83" s="83"/>
      <c r="IK83" s="83"/>
      <c r="IL83" s="83"/>
      <c r="IM83" s="83"/>
      <c r="IN83" s="83"/>
      <c r="IO83" s="83"/>
      <c r="IP83" s="83"/>
      <c r="IQ83" s="83"/>
      <c r="IR83" s="83"/>
      <c r="IS83" s="83"/>
      <c r="IT83" s="83"/>
      <c r="IU83" s="83"/>
      <c r="IV83" s="83"/>
      <c r="IW83" s="83"/>
      <c r="IX83" s="83"/>
      <c r="IY83" s="83"/>
      <c r="IZ83" s="83"/>
      <c r="JA83" s="83"/>
      <c r="JB83" s="83"/>
      <c r="JC83" s="83"/>
      <c r="JD83" s="83"/>
      <c r="JE83" s="83"/>
      <c r="JF83" s="83"/>
      <c r="JG83" s="83"/>
      <c r="JH83" s="83"/>
      <c r="JI83" s="83"/>
      <c r="JJ83" s="83"/>
      <c r="JK83" s="83"/>
      <c r="JL83" s="83"/>
      <c r="JM83" s="83"/>
      <c r="JN83" s="83"/>
      <c r="JO83" s="83"/>
      <c r="JP83" s="83"/>
      <c r="JQ83" s="83"/>
      <c r="JR83" s="83"/>
      <c r="JS83" s="83"/>
      <c r="JT83" s="83"/>
      <c r="JU83" s="83"/>
      <c r="JV83" s="83"/>
      <c r="JW83" s="83"/>
      <c r="JX83" s="83"/>
      <c r="JY83" s="83"/>
      <c r="JZ83" s="83"/>
      <c r="KA83" s="83"/>
      <c r="KB83" s="83"/>
      <c r="KC83" s="83"/>
      <c r="KD83" s="83"/>
      <c r="KE83" s="83"/>
      <c r="KF83" s="83"/>
    </row>
    <row r="84" spans="1:292" s="14" customFormat="1" x14ac:dyDescent="0.2">
      <c r="A84" s="38"/>
      <c r="B84" s="40" t="s">
        <v>6</v>
      </c>
      <c r="C84" s="41"/>
      <c r="D84" s="40"/>
      <c r="E84" s="41">
        <f>SUM(E76:E83)</f>
        <v>23530</v>
      </c>
      <c r="F84" s="41"/>
      <c r="G84" s="187"/>
      <c r="H84" s="48"/>
      <c r="I84" s="48"/>
      <c r="J84" s="48"/>
      <c r="K84" s="76"/>
      <c r="L84" s="48"/>
      <c r="M84" s="48"/>
      <c r="N84" s="48"/>
      <c r="O84" s="48"/>
      <c r="P84" s="48"/>
      <c r="Q84" s="48"/>
      <c r="R84" s="48"/>
      <c r="S84" s="48"/>
      <c r="T84" s="48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3"/>
      <c r="HY84" s="83"/>
      <c r="HZ84" s="83"/>
      <c r="IA84" s="83"/>
      <c r="IB84" s="83"/>
      <c r="IC84" s="83"/>
      <c r="ID84" s="83"/>
      <c r="IE84" s="83"/>
      <c r="IF84" s="83"/>
      <c r="IG84" s="83"/>
      <c r="IH84" s="83"/>
      <c r="II84" s="83"/>
      <c r="IJ84" s="83"/>
      <c r="IK84" s="83"/>
      <c r="IL84" s="83"/>
      <c r="IM84" s="83"/>
      <c r="IN84" s="83"/>
      <c r="IO84" s="83"/>
      <c r="IP84" s="83"/>
      <c r="IQ84" s="83"/>
      <c r="IR84" s="83"/>
      <c r="IS84" s="83"/>
      <c r="IT84" s="83"/>
      <c r="IU84" s="83"/>
      <c r="IV84" s="83"/>
      <c r="IW84" s="83"/>
      <c r="IX84" s="83"/>
      <c r="IY84" s="83"/>
      <c r="IZ84" s="83"/>
      <c r="JA84" s="83"/>
      <c r="JB84" s="83"/>
      <c r="JC84" s="83"/>
      <c r="JD84" s="83"/>
      <c r="JE84" s="83"/>
      <c r="JF84" s="83"/>
      <c r="JG84" s="83"/>
      <c r="JH84" s="83"/>
      <c r="JI84" s="83"/>
      <c r="JJ84" s="83"/>
      <c r="JK84" s="83"/>
      <c r="JL84" s="83"/>
      <c r="JM84" s="83"/>
      <c r="JN84" s="83"/>
      <c r="JO84" s="83"/>
      <c r="JP84" s="83"/>
      <c r="JQ84" s="83"/>
      <c r="JR84" s="83"/>
      <c r="JS84" s="83"/>
      <c r="JT84" s="83"/>
      <c r="JU84" s="83"/>
      <c r="JV84" s="83"/>
      <c r="JW84" s="83"/>
      <c r="JX84" s="83"/>
      <c r="JY84" s="83"/>
      <c r="JZ84" s="83"/>
      <c r="KA84" s="83"/>
      <c r="KB84" s="83"/>
      <c r="KC84" s="83"/>
      <c r="KD84" s="83"/>
      <c r="KE84" s="83"/>
      <c r="KF84" s="83"/>
    </row>
    <row r="85" spans="1:292" s="38" customFormat="1" x14ac:dyDescent="0.2">
      <c r="C85" s="39"/>
      <c r="E85" s="39"/>
      <c r="F85" s="39"/>
      <c r="G85" s="187"/>
      <c r="H85" s="48"/>
      <c r="I85" s="48"/>
      <c r="J85" s="48"/>
      <c r="K85" s="76"/>
      <c r="L85" s="48"/>
      <c r="M85" s="48"/>
      <c r="N85" s="48"/>
      <c r="O85" s="48"/>
      <c r="P85" s="48"/>
      <c r="Q85" s="48"/>
      <c r="R85" s="48"/>
      <c r="S85" s="48"/>
      <c r="T85" s="48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  <c r="IQ85" s="83"/>
      <c r="IR85" s="83"/>
      <c r="IS85" s="83"/>
      <c r="IT85" s="83"/>
      <c r="IU85" s="83"/>
      <c r="IV85" s="83"/>
      <c r="IW85" s="83"/>
      <c r="IX85" s="83"/>
      <c r="IY85" s="83"/>
      <c r="IZ85" s="83"/>
      <c r="JA85" s="83"/>
      <c r="JB85" s="83"/>
      <c r="JC85" s="83"/>
      <c r="JD85" s="83"/>
      <c r="JE85" s="83"/>
      <c r="JF85" s="83"/>
      <c r="JG85" s="83"/>
      <c r="JH85" s="83"/>
      <c r="JI85" s="83"/>
      <c r="JJ85" s="83"/>
      <c r="JK85" s="83"/>
      <c r="JL85" s="83"/>
      <c r="JM85" s="83"/>
      <c r="JN85" s="83"/>
      <c r="JO85" s="83"/>
      <c r="JP85" s="83"/>
      <c r="JQ85" s="83"/>
      <c r="JR85" s="83"/>
      <c r="JS85" s="83"/>
      <c r="JT85" s="83"/>
      <c r="JU85" s="83"/>
      <c r="JV85" s="83"/>
      <c r="JW85" s="83"/>
      <c r="JX85" s="83"/>
      <c r="JY85" s="83"/>
      <c r="JZ85" s="83"/>
      <c r="KA85" s="83"/>
      <c r="KB85" s="83"/>
      <c r="KC85" s="83"/>
      <c r="KD85" s="83"/>
      <c r="KE85" s="83"/>
      <c r="KF85" s="83"/>
    </row>
    <row r="86" spans="1:292" s="38" customFormat="1" x14ac:dyDescent="0.2">
      <c r="B86" s="38" t="s">
        <v>156</v>
      </c>
      <c r="C86" s="39">
        <v>22</v>
      </c>
      <c r="D86" s="38">
        <v>1800</v>
      </c>
      <c r="E86" s="39">
        <f>C86*D86</f>
        <v>39600</v>
      </c>
      <c r="F86" s="39"/>
      <c r="G86" s="187"/>
      <c r="H86" s="48"/>
      <c r="I86" s="48"/>
      <c r="J86" s="48"/>
      <c r="K86" s="76"/>
      <c r="L86" s="48"/>
      <c r="M86" s="48"/>
      <c r="N86" s="48"/>
      <c r="O86" s="48"/>
      <c r="P86" s="48"/>
      <c r="Q86" s="48"/>
      <c r="R86" s="48"/>
      <c r="S86" s="48"/>
      <c r="T86" s="48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3"/>
      <c r="HY86" s="83"/>
      <c r="HZ86" s="83"/>
      <c r="IA86" s="83"/>
      <c r="IB86" s="83"/>
      <c r="IC86" s="83"/>
      <c r="ID86" s="83"/>
      <c r="IE86" s="83"/>
      <c r="IF86" s="83"/>
      <c r="IG86" s="83"/>
      <c r="IH86" s="83"/>
      <c r="II86" s="83"/>
      <c r="IJ86" s="83"/>
      <c r="IK86" s="83"/>
      <c r="IL86" s="83"/>
      <c r="IM86" s="83"/>
      <c r="IN86" s="83"/>
      <c r="IO86" s="83"/>
      <c r="IP86" s="83"/>
      <c r="IQ86" s="83"/>
      <c r="IR86" s="83"/>
      <c r="IS86" s="83"/>
      <c r="IT86" s="83"/>
      <c r="IU86" s="83"/>
      <c r="IV86" s="83"/>
      <c r="IW86" s="83"/>
      <c r="IX86" s="83"/>
      <c r="IY86" s="83"/>
      <c r="IZ86" s="83"/>
      <c r="JA86" s="83"/>
      <c r="JB86" s="83"/>
      <c r="JC86" s="83"/>
      <c r="JD86" s="83"/>
      <c r="JE86" s="83"/>
      <c r="JF86" s="83"/>
      <c r="JG86" s="83"/>
      <c r="JH86" s="83"/>
      <c r="JI86" s="83"/>
      <c r="JJ86" s="83"/>
      <c r="JK86" s="83"/>
      <c r="JL86" s="83"/>
      <c r="JM86" s="83"/>
      <c r="JN86" s="83"/>
      <c r="JO86" s="83"/>
      <c r="JP86" s="83"/>
      <c r="JQ86" s="83"/>
      <c r="JR86" s="83"/>
      <c r="JS86" s="83"/>
      <c r="JT86" s="83"/>
      <c r="JU86" s="83"/>
      <c r="JV86" s="83"/>
      <c r="JW86" s="83"/>
      <c r="JX86" s="83"/>
      <c r="JY86" s="83"/>
      <c r="JZ86" s="83"/>
      <c r="KA86" s="83"/>
      <c r="KB86" s="83"/>
      <c r="KC86" s="83"/>
      <c r="KD86" s="83"/>
      <c r="KE86" s="83"/>
      <c r="KF86" s="83"/>
    </row>
    <row r="87" spans="1:292" s="38" customFormat="1" x14ac:dyDescent="0.2">
      <c r="A87" s="37" t="s">
        <v>206</v>
      </c>
      <c r="B87" s="38" t="s">
        <v>225</v>
      </c>
      <c r="C87" s="39">
        <v>1500</v>
      </c>
      <c r="D87" s="38">
        <v>1</v>
      </c>
      <c r="E87" s="39">
        <v>1500</v>
      </c>
      <c r="F87" s="39"/>
      <c r="G87" s="187"/>
      <c r="H87" s="48"/>
      <c r="I87" s="48"/>
      <c r="J87" s="48"/>
      <c r="K87" s="76"/>
      <c r="L87" s="48"/>
      <c r="M87" s="48"/>
      <c r="N87" s="48"/>
      <c r="O87" s="48"/>
      <c r="P87" s="48"/>
      <c r="Q87" s="48"/>
      <c r="R87" s="48"/>
      <c r="S87" s="48"/>
      <c r="T87" s="48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/>
      <c r="HI87" s="83"/>
      <c r="HJ87" s="83"/>
      <c r="HK87" s="83"/>
      <c r="HL87" s="83"/>
      <c r="HM87" s="83"/>
      <c r="HN87" s="83"/>
      <c r="HO87" s="83"/>
      <c r="HP87" s="83"/>
      <c r="HQ87" s="83"/>
      <c r="HR87" s="83"/>
      <c r="HS87" s="83"/>
      <c r="HT87" s="83"/>
      <c r="HU87" s="83"/>
      <c r="HV87" s="83"/>
      <c r="HW87" s="83"/>
      <c r="HX87" s="83"/>
      <c r="HY87" s="83"/>
      <c r="HZ87" s="83"/>
      <c r="IA87" s="83"/>
      <c r="IB87" s="83"/>
      <c r="IC87" s="83"/>
      <c r="ID87" s="83"/>
      <c r="IE87" s="83"/>
      <c r="IF87" s="83"/>
      <c r="IG87" s="83"/>
      <c r="IH87" s="83"/>
      <c r="II87" s="83"/>
      <c r="IJ87" s="83"/>
      <c r="IK87" s="83"/>
      <c r="IL87" s="83"/>
      <c r="IM87" s="83"/>
      <c r="IN87" s="83"/>
      <c r="IO87" s="83"/>
      <c r="IP87" s="83"/>
      <c r="IQ87" s="83"/>
      <c r="IR87" s="83"/>
      <c r="IS87" s="83"/>
      <c r="IT87" s="83"/>
      <c r="IU87" s="83"/>
      <c r="IV87" s="83"/>
      <c r="IW87" s="83"/>
      <c r="IX87" s="83"/>
      <c r="IY87" s="83"/>
      <c r="IZ87" s="83"/>
      <c r="JA87" s="83"/>
      <c r="JB87" s="83"/>
      <c r="JC87" s="83"/>
      <c r="JD87" s="83"/>
      <c r="JE87" s="83"/>
      <c r="JF87" s="83"/>
      <c r="JG87" s="83"/>
      <c r="JH87" s="83"/>
      <c r="JI87" s="83"/>
      <c r="JJ87" s="83"/>
      <c r="JK87" s="83"/>
      <c r="JL87" s="83"/>
      <c r="JM87" s="83"/>
      <c r="JN87" s="83"/>
      <c r="JO87" s="83"/>
      <c r="JP87" s="83"/>
      <c r="JQ87" s="83"/>
      <c r="JR87" s="83"/>
      <c r="JS87" s="83"/>
      <c r="JT87" s="83"/>
      <c r="JU87" s="83"/>
      <c r="JV87" s="83"/>
      <c r="JW87" s="83"/>
      <c r="JX87" s="83"/>
      <c r="JY87" s="83"/>
      <c r="JZ87" s="83"/>
      <c r="KA87" s="83"/>
      <c r="KB87" s="83"/>
      <c r="KC87" s="83"/>
      <c r="KD87" s="83"/>
      <c r="KE87" s="83"/>
      <c r="KF87" s="83"/>
    </row>
    <row r="88" spans="1:292" s="23" customFormat="1" ht="17" thickBot="1" x14ac:dyDescent="0.25">
      <c r="A88" s="37"/>
      <c r="B88" s="38" t="s">
        <v>180</v>
      </c>
      <c r="C88" s="39">
        <v>3898.28</v>
      </c>
      <c r="D88" s="38">
        <v>1</v>
      </c>
      <c r="E88" s="39">
        <f>C88*D88</f>
        <v>3898.28</v>
      </c>
      <c r="F88" s="39"/>
      <c r="G88" s="187"/>
      <c r="H88" s="48"/>
      <c r="I88" s="48"/>
      <c r="J88" s="48"/>
      <c r="K88" s="76"/>
      <c r="L88" s="48"/>
      <c r="M88" s="48"/>
      <c r="N88" s="48"/>
      <c r="O88" s="48"/>
      <c r="P88" s="48"/>
      <c r="Q88" s="48"/>
      <c r="R88" s="48"/>
      <c r="S88" s="48"/>
      <c r="T88" s="48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  <c r="IQ88" s="83"/>
      <c r="IR88" s="83"/>
      <c r="IS88" s="83"/>
      <c r="IT88" s="83"/>
      <c r="IU88" s="83"/>
      <c r="IV88" s="83"/>
      <c r="IW88" s="83"/>
      <c r="IX88" s="83"/>
      <c r="IY88" s="83"/>
      <c r="IZ88" s="83"/>
      <c r="JA88" s="83"/>
      <c r="JB88" s="83"/>
      <c r="JC88" s="83"/>
      <c r="JD88" s="83"/>
      <c r="JE88" s="83"/>
      <c r="JF88" s="83"/>
      <c r="JG88" s="83"/>
      <c r="JH88" s="83"/>
      <c r="JI88" s="83"/>
      <c r="JJ88" s="83"/>
      <c r="JK88" s="83"/>
      <c r="JL88" s="83"/>
      <c r="JM88" s="83"/>
      <c r="JN88" s="83"/>
      <c r="JO88" s="83"/>
      <c r="JP88" s="83"/>
      <c r="JQ88" s="83"/>
      <c r="JR88" s="83"/>
      <c r="JS88" s="83"/>
      <c r="JT88" s="83"/>
      <c r="JU88" s="83"/>
      <c r="JV88" s="83"/>
      <c r="JW88" s="83"/>
      <c r="JX88" s="83"/>
      <c r="JY88" s="83"/>
      <c r="JZ88" s="83"/>
      <c r="KA88" s="83"/>
      <c r="KB88" s="83"/>
      <c r="KC88" s="83"/>
      <c r="KD88" s="83"/>
      <c r="KE88" s="83"/>
      <c r="KF88" s="83"/>
    </row>
    <row r="89" spans="1:292" s="26" customFormat="1" ht="18" thickTop="1" thickBot="1" x14ac:dyDescent="0.25">
      <c r="A89" s="38"/>
      <c r="B89" s="38" t="s">
        <v>205</v>
      </c>
      <c r="C89" s="39">
        <v>1000</v>
      </c>
      <c r="D89" s="38">
        <v>1</v>
      </c>
      <c r="E89" s="39">
        <f>C89*D89</f>
        <v>1000</v>
      </c>
      <c r="F89" s="39"/>
      <c r="G89" s="187" t="s">
        <v>200</v>
      </c>
      <c r="H89" s="48"/>
      <c r="I89" s="48"/>
      <c r="J89" s="48"/>
      <c r="K89" s="76"/>
      <c r="L89" s="45"/>
      <c r="M89" s="45"/>
      <c r="N89" s="45"/>
      <c r="O89" s="45"/>
      <c r="P89" s="45"/>
      <c r="Q89" s="45"/>
      <c r="R89" s="45"/>
      <c r="S89" s="45"/>
      <c r="T89" s="45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  <c r="IW89" s="84"/>
      <c r="IX89" s="84"/>
      <c r="IY89" s="84"/>
      <c r="IZ89" s="84"/>
      <c r="JA89" s="84"/>
      <c r="JB89" s="84"/>
      <c r="JC89" s="84"/>
      <c r="JD89" s="84"/>
      <c r="JE89" s="84"/>
      <c r="JF89" s="84"/>
      <c r="JG89" s="84"/>
      <c r="JH89" s="84"/>
      <c r="JI89" s="84"/>
      <c r="JJ89" s="84"/>
      <c r="JK89" s="84"/>
      <c r="JL89" s="84"/>
      <c r="JM89" s="84"/>
      <c r="JN89" s="84"/>
      <c r="JO89" s="84"/>
      <c r="JP89" s="84"/>
      <c r="JQ89" s="84"/>
      <c r="JR89" s="84"/>
      <c r="JS89" s="84"/>
      <c r="JT89" s="84"/>
      <c r="JU89" s="84"/>
      <c r="JV89" s="84"/>
      <c r="JW89" s="84"/>
      <c r="JX89" s="84"/>
      <c r="JY89" s="84"/>
      <c r="JZ89" s="84"/>
      <c r="KA89" s="84"/>
      <c r="KB89" s="84"/>
      <c r="KC89" s="84"/>
      <c r="KD89" s="84"/>
      <c r="KE89" s="84"/>
      <c r="KF89" s="84"/>
    </row>
    <row r="90" spans="1:292" s="145" customFormat="1" ht="17" thickTop="1" x14ac:dyDescent="0.2">
      <c r="A90" s="38"/>
      <c r="B90" s="40" t="s">
        <v>6</v>
      </c>
      <c r="C90" s="41"/>
      <c r="D90" s="40"/>
      <c r="E90" s="41">
        <f>SUM(E86:E89)</f>
        <v>45998.28</v>
      </c>
      <c r="F90" s="41"/>
      <c r="G90" s="187"/>
      <c r="H90" s="48"/>
      <c r="I90" s="48"/>
      <c r="J90" s="48"/>
      <c r="K90" s="76"/>
      <c r="L90" s="45"/>
      <c r="M90" s="45"/>
      <c r="N90" s="45"/>
      <c r="O90" s="45"/>
      <c r="P90" s="45"/>
      <c r="Q90" s="45"/>
      <c r="R90" s="45"/>
      <c r="S90" s="45"/>
      <c r="T90" s="45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/>
      <c r="JE90" s="84"/>
      <c r="JF90" s="84"/>
      <c r="JG90" s="84"/>
      <c r="JH90" s="84"/>
      <c r="JI90" s="84"/>
      <c r="JJ90" s="84"/>
      <c r="JK90" s="84"/>
      <c r="JL90" s="84"/>
      <c r="JM90" s="84"/>
      <c r="JN90" s="84"/>
      <c r="JO90" s="84"/>
      <c r="JP90" s="84"/>
      <c r="JQ90" s="84"/>
      <c r="JR90" s="84"/>
      <c r="JS90" s="84"/>
      <c r="JT90" s="84"/>
      <c r="JU90" s="84"/>
      <c r="JV90" s="84"/>
      <c r="JW90" s="84"/>
      <c r="JX90" s="84"/>
      <c r="JY90" s="84"/>
      <c r="JZ90" s="84"/>
      <c r="KA90" s="84"/>
      <c r="KB90" s="84"/>
      <c r="KC90" s="84"/>
      <c r="KD90" s="84"/>
      <c r="KE90" s="84"/>
      <c r="KF90" s="84"/>
    </row>
    <row r="91" spans="1:292" s="145" customFormat="1" x14ac:dyDescent="0.2">
      <c r="A91" s="38"/>
      <c r="B91" s="45"/>
      <c r="C91" s="46"/>
      <c r="D91" s="45"/>
      <c r="E91" s="46"/>
      <c r="F91" s="46"/>
      <c r="G91" s="187"/>
      <c r="H91" s="48"/>
      <c r="I91" s="48"/>
      <c r="J91" s="48"/>
      <c r="K91" s="76"/>
      <c r="L91" s="45"/>
      <c r="M91" s="45"/>
      <c r="N91" s="45"/>
      <c r="O91" s="45"/>
      <c r="P91" s="45"/>
      <c r="Q91" s="45"/>
      <c r="R91" s="45"/>
      <c r="S91" s="45"/>
      <c r="T91" s="45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  <c r="IW91" s="84"/>
      <c r="IX91" s="84"/>
      <c r="IY91" s="84"/>
      <c r="IZ91" s="84"/>
      <c r="JA91" s="84"/>
      <c r="JB91" s="84"/>
      <c r="JC91" s="84"/>
      <c r="JD91" s="84"/>
      <c r="JE91" s="84"/>
      <c r="JF91" s="84"/>
      <c r="JG91" s="84"/>
      <c r="JH91" s="84"/>
      <c r="JI91" s="84"/>
      <c r="JJ91" s="84"/>
      <c r="JK91" s="84"/>
      <c r="JL91" s="84"/>
      <c r="JM91" s="84"/>
      <c r="JN91" s="84"/>
      <c r="JO91" s="84"/>
      <c r="JP91" s="84"/>
      <c r="JQ91" s="84"/>
      <c r="JR91" s="84"/>
      <c r="JS91" s="84"/>
      <c r="JT91" s="84"/>
      <c r="JU91" s="84"/>
      <c r="JV91" s="84"/>
      <c r="JW91" s="84"/>
      <c r="JX91" s="84"/>
      <c r="JY91" s="84"/>
      <c r="JZ91" s="84"/>
      <c r="KA91" s="84"/>
      <c r="KB91" s="84"/>
      <c r="KC91" s="84"/>
      <c r="KD91" s="84"/>
      <c r="KE91" s="84"/>
      <c r="KF91" s="84"/>
    </row>
    <row r="92" spans="1:292" s="21" customFormat="1" x14ac:dyDescent="0.2">
      <c r="A92" s="38"/>
      <c r="B92" s="45"/>
      <c r="C92" s="46"/>
      <c r="D92" s="45"/>
      <c r="E92" s="46"/>
      <c r="F92" s="46"/>
      <c r="G92" s="187"/>
      <c r="H92" s="48"/>
      <c r="I92" s="48"/>
      <c r="J92" s="48"/>
      <c r="K92" s="76"/>
      <c r="L92" s="117"/>
      <c r="M92" s="117"/>
      <c r="N92" s="117"/>
      <c r="O92" s="117"/>
      <c r="P92" s="117"/>
      <c r="Q92" s="117"/>
      <c r="R92" s="117"/>
      <c r="S92" s="117"/>
      <c r="T92" s="117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  <c r="IW92" s="85"/>
      <c r="IX92" s="85"/>
      <c r="IY92" s="85"/>
      <c r="IZ92" s="85"/>
      <c r="JA92" s="85"/>
      <c r="JB92" s="85"/>
      <c r="JC92" s="85"/>
      <c r="JD92" s="85"/>
      <c r="JE92" s="85"/>
      <c r="JF92" s="85"/>
      <c r="JG92" s="85"/>
      <c r="JH92" s="85"/>
      <c r="JI92" s="85"/>
      <c r="JJ92" s="85"/>
      <c r="JK92" s="85"/>
      <c r="JL92" s="85"/>
      <c r="JM92" s="85"/>
      <c r="JN92" s="85"/>
      <c r="JO92" s="85"/>
      <c r="JP92" s="85"/>
      <c r="JQ92" s="85"/>
      <c r="JR92" s="85"/>
      <c r="JS92" s="85"/>
      <c r="JT92" s="85"/>
      <c r="JU92" s="85"/>
      <c r="JV92" s="85"/>
      <c r="JW92" s="85"/>
      <c r="JX92" s="85"/>
      <c r="JY92" s="85"/>
      <c r="JZ92" s="85"/>
      <c r="KA92" s="85"/>
      <c r="KB92" s="85"/>
      <c r="KC92" s="85"/>
      <c r="KD92" s="85"/>
      <c r="KE92" s="85"/>
      <c r="KF92" s="85"/>
    </row>
    <row r="93" spans="1:292" s="20" customFormat="1" x14ac:dyDescent="0.2">
      <c r="A93" s="38"/>
      <c r="B93" s="76" t="s">
        <v>193</v>
      </c>
      <c r="C93" s="77">
        <v>1</v>
      </c>
      <c r="D93" s="76">
        <v>1810</v>
      </c>
      <c r="E93" s="77">
        <f>C93*D93</f>
        <v>1810</v>
      </c>
      <c r="F93" s="77"/>
      <c r="G93" s="187"/>
      <c r="H93" s="48"/>
      <c r="I93" s="48"/>
      <c r="J93" s="48"/>
      <c r="K93" s="76"/>
      <c r="L93" s="117"/>
      <c r="M93" s="117"/>
      <c r="N93" s="117"/>
      <c r="O93" s="117"/>
      <c r="P93" s="117"/>
      <c r="Q93" s="117"/>
      <c r="R93" s="117"/>
      <c r="S93" s="117"/>
      <c r="T93" s="117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  <c r="IW93" s="85"/>
      <c r="IX93" s="85"/>
      <c r="IY93" s="85"/>
      <c r="IZ93" s="85"/>
      <c r="JA93" s="85"/>
      <c r="JB93" s="85"/>
      <c r="JC93" s="85"/>
      <c r="JD93" s="85"/>
      <c r="JE93" s="85"/>
      <c r="JF93" s="85"/>
      <c r="JG93" s="85"/>
      <c r="JH93" s="85"/>
      <c r="JI93" s="85"/>
      <c r="JJ93" s="85"/>
      <c r="JK93" s="85"/>
      <c r="JL93" s="85"/>
      <c r="JM93" s="85"/>
      <c r="JN93" s="85"/>
      <c r="JO93" s="85"/>
      <c r="JP93" s="85"/>
      <c r="JQ93" s="85"/>
      <c r="JR93" s="85"/>
      <c r="JS93" s="85"/>
      <c r="JT93" s="85"/>
      <c r="JU93" s="85"/>
      <c r="JV93" s="85"/>
      <c r="JW93" s="85"/>
      <c r="JX93" s="85"/>
      <c r="JY93" s="85"/>
      <c r="JZ93" s="85"/>
      <c r="KA93" s="85"/>
      <c r="KB93" s="85"/>
      <c r="KC93" s="85"/>
      <c r="KD93" s="85"/>
      <c r="KE93" s="85"/>
      <c r="KF93" s="85"/>
    </row>
    <row r="94" spans="1:292" s="20" customFormat="1" x14ac:dyDescent="0.2">
      <c r="A94" s="37" t="s">
        <v>196</v>
      </c>
      <c r="B94" s="76" t="s">
        <v>221</v>
      </c>
      <c r="C94" s="77">
        <v>1200</v>
      </c>
      <c r="D94" s="76">
        <v>1</v>
      </c>
      <c r="E94" s="77">
        <f>C94*D94</f>
        <v>1200</v>
      </c>
      <c r="F94" s="77"/>
      <c r="G94" s="187"/>
      <c r="H94" s="48"/>
      <c r="I94" s="48"/>
      <c r="J94" s="48"/>
      <c r="K94" s="76"/>
      <c r="L94" s="117"/>
      <c r="M94" s="117"/>
      <c r="N94" s="117"/>
      <c r="O94" s="117"/>
      <c r="P94" s="117"/>
      <c r="Q94" s="117"/>
      <c r="R94" s="117"/>
      <c r="S94" s="117"/>
      <c r="T94" s="117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  <c r="IW94" s="85"/>
      <c r="IX94" s="85"/>
      <c r="IY94" s="85"/>
      <c r="IZ94" s="85"/>
      <c r="JA94" s="85"/>
      <c r="JB94" s="85"/>
      <c r="JC94" s="85"/>
      <c r="JD94" s="85"/>
      <c r="JE94" s="85"/>
      <c r="JF94" s="85"/>
      <c r="JG94" s="85"/>
      <c r="JH94" s="85"/>
      <c r="JI94" s="85"/>
      <c r="JJ94" s="85"/>
      <c r="JK94" s="85"/>
      <c r="JL94" s="85"/>
      <c r="JM94" s="85"/>
      <c r="JN94" s="85"/>
      <c r="JO94" s="85"/>
      <c r="JP94" s="85"/>
      <c r="JQ94" s="85"/>
      <c r="JR94" s="85"/>
      <c r="JS94" s="85"/>
      <c r="JT94" s="85"/>
      <c r="JU94" s="85"/>
      <c r="JV94" s="85"/>
      <c r="JW94" s="85"/>
      <c r="JX94" s="85"/>
      <c r="JY94" s="85"/>
      <c r="JZ94" s="85"/>
      <c r="KA94" s="85"/>
      <c r="KB94" s="85"/>
      <c r="KC94" s="85"/>
      <c r="KD94" s="85"/>
      <c r="KE94" s="85"/>
      <c r="KF94" s="85"/>
    </row>
    <row r="95" spans="1:292" s="20" customFormat="1" x14ac:dyDescent="0.2">
      <c r="A95" s="37"/>
      <c r="B95" s="76" t="s">
        <v>211</v>
      </c>
      <c r="C95" s="77">
        <v>2700</v>
      </c>
      <c r="D95" s="76">
        <v>1</v>
      </c>
      <c r="E95" s="77">
        <v>2700</v>
      </c>
      <c r="F95" s="77"/>
      <c r="G95" s="187"/>
      <c r="H95" s="48"/>
      <c r="I95" s="48"/>
      <c r="J95" s="48"/>
      <c r="K95" s="76"/>
      <c r="L95" s="117"/>
      <c r="M95" s="117"/>
      <c r="N95" s="117"/>
      <c r="O95" s="117"/>
      <c r="P95" s="117"/>
      <c r="Q95" s="117"/>
      <c r="R95" s="117"/>
      <c r="S95" s="117"/>
      <c r="T95" s="117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  <c r="IS95" s="85"/>
      <c r="IT95" s="85"/>
      <c r="IU95" s="85"/>
      <c r="IV95" s="85"/>
      <c r="IW95" s="85"/>
      <c r="IX95" s="85"/>
      <c r="IY95" s="85"/>
      <c r="IZ95" s="85"/>
      <c r="JA95" s="85"/>
      <c r="JB95" s="85"/>
      <c r="JC95" s="85"/>
      <c r="JD95" s="85"/>
      <c r="JE95" s="85"/>
      <c r="JF95" s="85"/>
      <c r="JG95" s="85"/>
      <c r="JH95" s="85"/>
      <c r="JI95" s="85"/>
      <c r="JJ95" s="85"/>
      <c r="JK95" s="85"/>
      <c r="JL95" s="85"/>
      <c r="JM95" s="85"/>
      <c r="JN95" s="85"/>
      <c r="JO95" s="85"/>
      <c r="JP95" s="85"/>
      <c r="JQ95" s="85"/>
      <c r="JR95" s="85"/>
      <c r="JS95" s="85"/>
      <c r="JT95" s="85"/>
      <c r="JU95" s="85"/>
      <c r="JV95" s="85"/>
      <c r="JW95" s="85"/>
      <c r="JX95" s="85"/>
      <c r="JY95" s="85"/>
      <c r="JZ95" s="85"/>
      <c r="KA95" s="85"/>
      <c r="KB95" s="85"/>
      <c r="KC95" s="85"/>
      <c r="KD95" s="85"/>
      <c r="KE95" s="85"/>
      <c r="KF95" s="85"/>
    </row>
    <row r="96" spans="1:292" s="20" customFormat="1" x14ac:dyDescent="0.2">
      <c r="A96" s="37"/>
      <c r="B96" s="76" t="s">
        <v>227</v>
      </c>
      <c r="C96" s="77">
        <v>1000</v>
      </c>
      <c r="D96" s="76">
        <v>1</v>
      </c>
      <c r="E96" s="77">
        <f>C96*D96</f>
        <v>1000</v>
      </c>
      <c r="F96" s="77"/>
      <c r="G96" s="187"/>
      <c r="H96" s="48"/>
      <c r="I96" s="48"/>
      <c r="J96" s="48"/>
      <c r="K96" s="76"/>
      <c r="L96" s="117"/>
      <c r="M96" s="117"/>
      <c r="N96" s="117"/>
      <c r="O96" s="117"/>
      <c r="P96" s="117"/>
      <c r="Q96" s="117"/>
      <c r="R96" s="117"/>
      <c r="S96" s="117"/>
      <c r="T96" s="117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  <c r="IW96" s="85"/>
      <c r="IX96" s="85"/>
      <c r="IY96" s="85"/>
      <c r="IZ96" s="85"/>
      <c r="JA96" s="85"/>
      <c r="JB96" s="85"/>
      <c r="JC96" s="85"/>
      <c r="JD96" s="85"/>
      <c r="JE96" s="85"/>
      <c r="JF96" s="85"/>
      <c r="JG96" s="85"/>
      <c r="JH96" s="85"/>
      <c r="JI96" s="85"/>
      <c r="JJ96" s="85"/>
      <c r="JK96" s="85"/>
      <c r="JL96" s="85"/>
      <c r="JM96" s="85"/>
      <c r="JN96" s="85"/>
      <c r="JO96" s="85"/>
      <c r="JP96" s="85"/>
      <c r="JQ96" s="85"/>
      <c r="JR96" s="85"/>
      <c r="JS96" s="85"/>
      <c r="JT96" s="85"/>
      <c r="JU96" s="85"/>
      <c r="JV96" s="85"/>
      <c r="JW96" s="85"/>
      <c r="JX96" s="85"/>
      <c r="JY96" s="85"/>
      <c r="JZ96" s="85"/>
      <c r="KA96" s="85"/>
      <c r="KB96" s="85"/>
      <c r="KC96" s="85"/>
      <c r="KD96" s="85"/>
      <c r="KE96" s="85"/>
      <c r="KF96" s="85"/>
    </row>
    <row r="97" spans="1:292" s="20" customFormat="1" x14ac:dyDescent="0.2">
      <c r="A97" s="37"/>
      <c r="B97" s="76" t="s">
        <v>214</v>
      </c>
      <c r="C97" s="77">
        <v>1500</v>
      </c>
      <c r="D97" s="76">
        <v>1</v>
      </c>
      <c r="E97" s="77">
        <v>1300</v>
      </c>
      <c r="F97" s="77"/>
      <c r="G97" s="187"/>
      <c r="H97" s="48"/>
      <c r="I97" s="48"/>
      <c r="J97" s="48"/>
      <c r="K97" s="76"/>
      <c r="L97" s="117"/>
      <c r="M97" s="117"/>
      <c r="N97" s="117"/>
      <c r="O97" s="117"/>
      <c r="P97" s="117"/>
      <c r="Q97" s="117"/>
      <c r="R97" s="117"/>
      <c r="S97" s="117"/>
      <c r="T97" s="117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  <c r="IW97" s="85"/>
      <c r="IX97" s="85"/>
      <c r="IY97" s="85"/>
      <c r="IZ97" s="85"/>
      <c r="JA97" s="85"/>
      <c r="JB97" s="85"/>
      <c r="JC97" s="85"/>
      <c r="JD97" s="85"/>
      <c r="JE97" s="85"/>
      <c r="JF97" s="85"/>
      <c r="JG97" s="85"/>
      <c r="JH97" s="85"/>
      <c r="JI97" s="85"/>
      <c r="JJ97" s="85"/>
      <c r="JK97" s="85"/>
      <c r="JL97" s="85"/>
      <c r="JM97" s="85"/>
      <c r="JN97" s="85"/>
      <c r="JO97" s="85"/>
      <c r="JP97" s="85"/>
      <c r="JQ97" s="85"/>
      <c r="JR97" s="85"/>
      <c r="JS97" s="85"/>
      <c r="JT97" s="85"/>
      <c r="JU97" s="85"/>
      <c r="JV97" s="85"/>
      <c r="JW97" s="85"/>
      <c r="JX97" s="85"/>
      <c r="JY97" s="85"/>
      <c r="JZ97" s="85"/>
      <c r="KA97" s="85"/>
      <c r="KB97" s="85"/>
      <c r="KC97" s="85"/>
      <c r="KD97" s="85"/>
      <c r="KE97" s="85"/>
      <c r="KF97" s="85"/>
    </row>
    <row r="98" spans="1:292" s="20" customFormat="1" x14ac:dyDescent="0.2">
      <c r="A98" s="37"/>
      <c r="B98" s="76" t="s">
        <v>213</v>
      </c>
      <c r="C98" s="77">
        <v>150</v>
      </c>
      <c r="D98" s="76">
        <v>10</v>
      </c>
      <c r="E98" s="77">
        <f>C98*D98</f>
        <v>1500</v>
      </c>
      <c r="F98" s="77"/>
      <c r="G98" s="187"/>
      <c r="H98" s="48"/>
      <c r="I98" s="48"/>
      <c r="J98" s="48"/>
      <c r="K98" s="76"/>
      <c r="L98" s="117"/>
      <c r="M98" s="117"/>
      <c r="N98" s="117"/>
      <c r="O98" s="117"/>
      <c r="P98" s="117"/>
      <c r="Q98" s="117"/>
      <c r="R98" s="117"/>
      <c r="S98" s="117"/>
      <c r="T98" s="117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  <c r="IW98" s="85"/>
      <c r="IX98" s="85"/>
      <c r="IY98" s="85"/>
      <c r="IZ98" s="85"/>
      <c r="JA98" s="85"/>
      <c r="JB98" s="85"/>
      <c r="JC98" s="85"/>
      <c r="JD98" s="85"/>
      <c r="JE98" s="85"/>
      <c r="JF98" s="85"/>
      <c r="JG98" s="85"/>
      <c r="JH98" s="85"/>
      <c r="JI98" s="85"/>
      <c r="JJ98" s="85"/>
      <c r="JK98" s="85"/>
      <c r="JL98" s="85"/>
      <c r="JM98" s="85"/>
      <c r="JN98" s="85"/>
      <c r="JO98" s="85"/>
      <c r="JP98" s="85"/>
      <c r="JQ98" s="85"/>
      <c r="JR98" s="85"/>
      <c r="JS98" s="85"/>
      <c r="JT98" s="85"/>
      <c r="JU98" s="85"/>
      <c r="JV98" s="85"/>
      <c r="JW98" s="85"/>
      <c r="JX98" s="85"/>
      <c r="JY98" s="85"/>
      <c r="JZ98" s="85"/>
      <c r="KA98" s="85"/>
      <c r="KB98" s="85"/>
      <c r="KC98" s="85"/>
      <c r="KD98" s="85"/>
      <c r="KE98" s="85"/>
      <c r="KF98" s="85"/>
    </row>
    <row r="99" spans="1:292" s="20" customFormat="1" x14ac:dyDescent="0.2">
      <c r="A99" s="37"/>
      <c r="B99" s="76" t="s">
        <v>218</v>
      </c>
      <c r="C99" s="77">
        <v>350</v>
      </c>
      <c r="D99" s="76"/>
      <c r="E99" s="77">
        <v>350</v>
      </c>
      <c r="F99" s="77"/>
      <c r="G99" s="187"/>
      <c r="H99" s="48"/>
      <c r="I99" s="48"/>
      <c r="J99" s="48"/>
      <c r="K99" s="76"/>
      <c r="L99" s="117"/>
      <c r="M99" s="117"/>
      <c r="N99" s="117"/>
      <c r="O99" s="117"/>
      <c r="P99" s="117"/>
      <c r="Q99" s="117"/>
      <c r="R99" s="117"/>
      <c r="S99" s="117"/>
      <c r="T99" s="117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  <c r="IU99" s="85"/>
      <c r="IV99" s="85"/>
      <c r="IW99" s="85"/>
      <c r="IX99" s="85"/>
      <c r="IY99" s="85"/>
      <c r="IZ99" s="85"/>
      <c r="JA99" s="85"/>
      <c r="JB99" s="85"/>
      <c r="JC99" s="85"/>
      <c r="JD99" s="85"/>
      <c r="JE99" s="85"/>
      <c r="JF99" s="85"/>
      <c r="JG99" s="85"/>
      <c r="JH99" s="85"/>
      <c r="JI99" s="85"/>
      <c r="JJ99" s="85"/>
      <c r="JK99" s="85"/>
      <c r="JL99" s="85"/>
      <c r="JM99" s="85"/>
      <c r="JN99" s="85"/>
      <c r="JO99" s="85"/>
      <c r="JP99" s="85"/>
      <c r="JQ99" s="85"/>
      <c r="JR99" s="85"/>
      <c r="JS99" s="85"/>
      <c r="JT99" s="85"/>
      <c r="JU99" s="85"/>
      <c r="JV99" s="85"/>
      <c r="JW99" s="85"/>
      <c r="JX99" s="85"/>
      <c r="JY99" s="85"/>
      <c r="JZ99" s="85"/>
      <c r="KA99" s="85"/>
      <c r="KB99" s="85"/>
      <c r="KC99" s="85"/>
      <c r="KD99" s="85"/>
      <c r="KE99" s="85"/>
      <c r="KF99" s="85"/>
    </row>
    <row r="100" spans="1:292" s="20" customFormat="1" x14ac:dyDescent="0.2">
      <c r="A100" s="37"/>
      <c r="B100" s="76" t="s">
        <v>216</v>
      </c>
      <c r="C100" s="77">
        <v>500</v>
      </c>
      <c r="D100" s="76">
        <v>1</v>
      </c>
      <c r="E100" s="77">
        <v>500</v>
      </c>
      <c r="F100" s="77"/>
      <c r="G100" s="187"/>
      <c r="H100" s="48"/>
      <c r="I100" s="48"/>
      <c r="J100" s="48"/>
      <c r="K100" s="76"/>
      <c r="L100" s="117"/>
      <c r="M100" s="117"/>
      <c r="N100" s="117"/>
      <c r="O100" s="117"/>
      <c r="P100" s="117"/>
      <c r="Q100" s="117"/>
      <c r="R100" s="117"/>
      <c r="S100" s="117"/>
      <c r="T100" s="117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  <c r="IU100" s="85"/>
      <c r="IV100" s="85"/>
      <c r="IW100" s="85"/>
      <c r="IX100" s="85"/>
      <c r="IY100" s="85"/>
      <c r="IZ100" s="85"/>
      <c r="JA100" s="85"/>
      <c r="JB100" s="85"/>
      <c r="JC100" s="85"/>
      <c r="JD100" s="85"/>
      <c r="JE100" s="85"/>
      <c r="JF100" s="85"/>
      <c r="JG100" s="85"/>
      <c r="JH100" s="85"/>
      <c r="JI100" s="85"/>
      <c r="JJ100" s="85"/>
      <c r="JK100" s="85"/>
      <c r="JL100" s="85"/>
      <c r="JM100" s="85"/>
      <c r="JN100" s="85"/>
      <c r="JO100" s="85"/>
      <c r="JP100" s="85"/>
      <c r="JQ100" s="85"/>
      <c r="JR100" s="85"/>
      <c r="JS100" s="85"/>
      <c r="JT100" s="85"/>
      <c r="JU100" s="85"/>
      <c r="JV100" s="85"/>
      <c r="JW100" s="85"/>
      <c r="JX100" s="85"/>
      <c r="JY100" s="85"/>
      <c r="JZ100" s="85"/>
      <c r="KA100" s="85"/>
      <c r="KB100" s="85"/>
      <c r="KC100" s="85"/>
      <c r="KD100" s="85"/>
      <c r="KE100" s="85"/>
      <c r="KF100" s="85"/>
    </row>
    <row r="101" spans="1:292" s="20" customFormat="1" x14ac:dyDescent="0.2">
      <c r="A101" s="37"/>
      <c r="B101" s="76" t="s">
        <v>204</v>
      </c>
      <c r="C101" s="77">
        <v>3500</v>
      </c>
      <c r="D101" s="76">
        <v>1</v>
      </c>
      <c r="E101" s="77">
        <v>3000</v>
      </c>
      <c r="F101" s="77"/>
      <c r="G101" s="187"/>
      <c r="H101" s="48"/>
      <c r="I101" s="48"/>
      <c r="J101" s="48"/>
      <c r="K101" s="76"/>
      <c r="L101" s="117"/>
      <c r="M101" s="117"/>
      <c r="N101" s="117"/>
      <c r="O101" s="117"/>
      <c r="P101" s="117"/>
      <c r="Q101" s="117"/>
      <c r="R101" s="117"/>
      <c r="S101" s="117"/>
      <c r="T101" s="117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  <c r="IU101" s="85"/>
      <c r="IV101" s="85"/>
      <c r="IW101" s="85"/>
      <c r="IX101" s="85"/>
      <c r="IY101" s="85"/>
      <c r="IZ101" s="85"/>
      <c r="JA101" s="85"/>
      <c r="JB101" s="85"/>
      <c r="JC101" s="85"/>
      <c r="JD101" s="85"/>
      <c r="JE101" s="85"/>
      <c r="JF101" s="85"/>
      <c r="JG101" s="85"/>
      <c r="JH101" s="85"/>
      <c r="JI101" s="85"/>
      <c r="JJ101" s="85"/>
      <c r="JK101" s="85"/>
      <c r="JL101" s="85"/>
      <c r="JM101" s="85"/>
      <c r="JN101" s="85"/>
      <c r="JO101" s="85"/>
      <c r="JP101" s="85"/>
      <c r="JQ101" s="85"/>
      <c r="JR101" s="85"/>
      <c r="JS101" s="85"/>
      <c r="JT101" s="85"/>
      <c r="JU101" s="85"/>
      <c r="JV101" s="85"/>
      <c r="JW101" s="85"/>
      <c r="JX101" s="85"/>
      <c r="JY101" s="85"/>
      <c r="JZ101" s="85"/>
      <c r="KA101" s="85"/>
      <c r="KB101" s="85"/>
      <c r="KC101" s="85"/>
      <c r="KD101" s="85"/>
      <c r="KE101" s="85"/>
      <c r="KF101" s="85"/>
    </row>
    <row r="102" spans="1:292" s="20" customFormat="1" x14ac:dyDescent="0.2">
      <c r="A102" s="37"/>
      <c r="B102" s="40" t="s">
        <v>6</v>
      </c>
      <c r="C102" s="41"/>
      <c r="D102" s="40"/>
      <c r="E102" s="41">
        <f>SUM(E93:E101)</f>
        <v>13360</v>
      </c>
      <c r="F102" s="77"/>
      <c r="G102" s="187"/>
      <c r="H102" s="48"/>
      <c r="I102" s="48"/>
      <c r="J102" s="48"/>
      <c r="K102" s="76"/>
      <c r="L102" s="117"/>
      <c r="M102" s="117"/>
      <c r="N102" s="117"/>
      <c r="O102" s="117"/>
      <c r="P102" s="117"/>
      <c r="Q102" s="117"/>
      <c r="R102" s="117"/>
      <c r="S102" s="117"/>
      <c r="T102" s="117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  <c r="IU102" s="85"/>
      <c r="IV102" s="85"/>
      <c r="IW102" s="85"/>
      <c r="IX102" s="85"/>
      <c r="IY102" s="85"/>
      <c r="IZ102" s="85"/>
      <c r="JA102" s="85"/>
      <c r="JB102" s="85"/>
      <c r="JC102" s="85"/>
      <c r="JD102" s="85"/>
      <c r="JE102" s="85"/>
      <c r="JF102" s="85"/>
      <c r="JG102" s="85"/>
      <c r="JH102" s="85"/>
      <c r="JI102" s="85"/>
      <c r="JJ102" s="85"/>
      <c r="JK102" s="85"/>
      <c r="JL102" s="85"/>
      <c r="JM102" s="85"/>
      <c r="JN102" s="85"/>
      <c r="JO102" s="85"/>
      <c r="JP102" s="85"/>
      <c r="JQ102" s="85"/>
      <c r="JR102" s="85"/>
      <c r="JS102" s="85"/>
      <c r="JT102" s="85"/>
      <c r="JU102" s="85"/>
      <c r="JV102" s="85"/>
      <c r="JW102" s="85"/>
      <c r="JX102" s="85"/>
      <c r="JY102" s="85"/>
      <c r="JZ102" s="85"/>
      <c r="KA102" s="85"/>
      <c r="KB102" s="85"/>
      <c r="KC102" s="85"/>
      <c r="KD102" s="85"/>
      <c r="KE102" s="85"/>
      <c r="KF102" s="85"/>
    </row>
    <row r="103" spans="1:292" s="20" customFormat="1" x14ac:dyDescent="0.2">
      <c r="A103" s="37"/>
      <c r="B103" s="38"/>
      <c r="C103" s="39"/>
      <c r="D103" s="38"/>
      <c r="E103" s="39"/>
      <c r="F103" s="41"/>
      <c r="G103" s="187"/>
      <c r="H103" s="48"/>
      <c r="I103" s="48"/>
      <c r="J103" s="48"/>
      <c r="K103" s="76"/>
      <c r="L103" s="117"/>
      <c r="M103" s="117"/>
      <c r="N103" s="117"/>
      <c r="O103" s="117"/>
      <c r="P103" s="117"/>
      <c r="Q103" s="117"/>
      <c r="R103" s="117"/>
      <c r="S103" s="117"/>
      <c r="T103" s="117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  <c r="IU103" s="85"/>
      <c r="IV103" s="85"/>
      <c r="IW103" s="85"/>
      <c r="IX103" s="85"/>
      <c r="IY103" s="85"/>
      <c r="IZ103" s="85"/>
      <c r="JA103" s="85"/>
      <c r="JB103" s="85"/>
      <c r="JC103" s="85"/>
      <c r="JD103" s="85"/>
      <c r="JE103" s="85"/>
      <c r="JF103" s="85"/>
      <c r="JG103" s="85"/>
      <c r="JH103" s="85"/>
      <c r="JI103" s="85"/>
      <c r="JJ103" s="85"/>
      <c r="JK103" s="85"/>
      <c r="JL103" s="85"/>
      <c r="JM103" s="85"/>
      <c r="JN103" s="85"/>
      <c r="JO103" s="85"/>
      <c r="JP103" s="85"/>
      <c r="JQ103" s="85"/>
      <c r="JR103" s="85"/>
      <c r="JS103" s="85"/>
      <c r="JT103" s="85"/>
      <c r="JU103" s="85"/>
      <c r="JV103" s="85"/>
      <c r="JW103" s="85"/>
      <c r="JX103" s="85"/>
      <c r="JY103" s="85"/>
      <c r="JZ103" s="85"/>
      <c r="KA103" s="85"/>
      <c r="KB103" s="85"/>
      <c r="KC103" s="85"/>
      <c r="KD103" s="85"/>
      <c r="KE103" s="85"/>
      <c r="KF103" s="85"/>
    </row>
    <row r="104" spans="1:292" s="20" customFormat="1" x14ac:dyDescent="0.2">
      <c r="A104" s="37"/>
      <c r="B104" s="38"/>
      <c r="C104" s="39"/>
      <c r="D104" s="38"/>
      <c r="E104" s="39"/>
      <c r="F104" s="39"/>
      <c r="G104" s="187"/>
      <c r="H104" s="48"/>
      <c r="I104" s="48"/>
      <c r="J104" s="48"/>
      <c r="K104" s="76"/>
      <c r="L104" s="117"/>
      <c r="M104" s="117"/>
      <c r="N104" s="117"/>
      <c r="O104" s="117"/>
      <c r="P104" s="117"/>
      <c r="Q104" s="117"/>
      <c r="R104" s="117"/>
      <c r="S104" s="117"/>
      <c r="T104" s="117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  <c r="IW104" s="85"/>
      <c r="IX104" s="85"/>
      <c r="IY104" s="85"/>
      <c r="IZ104" s="85"/>
      <c r="JA104" s="85"/>
      <c r="JB104" s="85"/>
      <c r="JC104" s="85"/>
      <c r="JD104" s="85"/>
      <c r="JE104" s="85"/>
      <c r="JF104" s="85"/>
      <c r="JG104" s="85"/>
      <c r="JH104" s="85"/>
      <c r="JI104" s="85"/>
      <c r="JJ104" s="85"/>
      <c r="JK104" s="85"/>
      <c r="JL104" s="85"/>
      <c r="JM104" s="85"/>
      <c r="JN104" s="85"/>
      <c r="JO104" s="85"/>
      <c r="JP104" s="85"/>
      <c r="JQ104" s="85"/>
      <c r="JR104" s="85"/>
      <c r="JS104" s="85"/>
      <c r="JT104" s="85"/>
      <c r="JU104" s="85"/>
      <c r="JV104" s="85"/>
      <c r="JW104" s="85"/>
      <c r="JX104" s="85"/>
      <c r="JY104" s="85"/>
      <c r="JZ104" s="85"/>
      <c r="KA104" s="85"/>
      <c r="KB104" s="85"/>
      <c r="KC104" s="85"/>
      <c r="KD104" s="85"/>
      <c r="KE104" s="85"/>
      <c r="KF104" s="85"/>
    </row>
    <row r="105" spans="1:292" s="20" customFormat="1" x14ac:dyDescent="0.2">
      <c r="A105" s="37"/>
      <c r="B105" s="141"/>
      <c r="C105" s="142"/>
      <c r="D105" s="141"/>
      <c r="E105" s="142"/>
      <c r="F105" s="39"/>
      <c r="G105" s="187"/>
      <c r="H105" s="48"/>
      <c r="I105" s="48"/>
      <c r="J105" s="48"/>
      <c r="K105" s="76"/>
      <c r="L105" s="117"/>
      <c r="M105" s="117"/>
      <c r="N105" s="117"/>
      <c r="O105" s="117"/>
      <c r="P105" s="117"/>
      <c r="Q105" s="117"/>
      <c r="R105" s="117"/>
      <c r="S105" s="117"/>
      <c r="T105" s="117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  <c r="IU105" s="85"/>
      <c r="IV105" s="85"/>
      <c r="IW105" s="85"/>
      <c r="IX105" s="85"/>
      <c r="IY105" s="85"/>
      <c r="IZ105" s="85"/>
      <c r="JA105" s="85"/>
      <c r="JB105" s="85"/>
      <c r="JC105" s="85"/>
      <c r="JD105" s="85"/>
      <c r="JE105" s="85"/>
      <c r="JF105" s="85"/>
      <c r="JG105" s="85"/>
      <c r="JH105" s="85"/>
      <c r="JI105" s="85"/>
      <c r="JJ105" s="85"/>
      <c r="JK105" s="85"/>
      <c r="JL105" s="85"/>
      <c r="JM105" s="85"/>
      <c r="JN105" s="85"/>
      <c r="JO105" s="85"/>
      <c r="JP105" s="85"/>
      <c r="JQ105" s="85"/>
      <c r="JR105" s="85"/>
      <c r="JS105" s="85"/>
      <c r="JT105" s="85"/>
      <c r="JU105" s="85"/>
      <c r="JV105" s="85"/>
      <c r="JW105" s="85"/>
      <c r="JX105" s="85"/>
      <c r="JY105" s="85"/>
      <c r="JZ105" s="85"/>
      <c r="KA105" s="85"/>
      <c r="KB105" s="85"/>
      <c r="KC105" s="85"/>
      <c r="KD105" s="85"/>
      <c r="KE105" s="85"/>
      <c r="KF105" s="85"/>
    </row>
    <row r="106" spans="1:292" s="20" customFormat="1" ht="19" x14ac:dyDescent="0.25">
      <c r="A106" s="38"/>
      <c r="B106" s="141"/>
      <c r="C106" s="195"/>
      <c r="D106" s="141"/>
      <c r="E106" s="142"/>
      <c r="F106" s="142"/>
      <c r="G106" s="187"/>
      <c r="H106" s="48"/>
      <c r="I106" s="48"/>
      <c r="J106" s="48"/>
      <c r="K106" s="76"/>
      <c r="L106" s="117"/>
      <c r="M106" s="117"/>
      <c r="N106" s="117"/>
      <c r="O106" s="117"/>
      <c r="P106" s="117"/>
      <c r="Q106" s="117"/>
      <c r="R106" s="117"/>
      <c r="S106" s="117"/>
      <c r="T106" s="117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  <c r="IU106" s="85"/>
      <c r="IV106" s="85"/>
      <c r="IW106" s="85"/>
      <c r="IX106" s="85"/>
      <c r="IY106" s="85"/>
      <c r="IZ106" s="85"/>
      <c r="JA106" s="85"/>
      <c r="JB106" s="85"/>
      <c r="JC106" s="85"/>
      <c r="JD106" s="85"/>
      <c r="JE106" s="85"/>
      <c r="JF106" s="85"/>
      <c r="JG106" s="85"/>
      <c r="JH106" s="85"/>
      <c r="JI106" s="85"/>
      <c r="JJ106" s="85"/>
      <c r="JK106" s="85"/>
      <c r="JL106" s="85"/>
      <c r="JM106" s="85"/>
      <c r="JN106" s="85"/>
      <c r="JO106" s="85"/>
      <c r="JP106" s="85"/>
      <c r="JQ106" s="85"/>
      <c r="JR106" s="85"/>
      <c r="JS106" s="85"/>
      <c r="JT106" s="85"/>
      <c r="JU106" s="85"/>
      <c r="JV106" s="85"/>
      <c r="JW106" s="85"/>
      <c r="JX106" s="85"/>
      <c r="JY106" s="85"/>
      <c r="JZ106" s="85"/>
      <c r="KA106" s="85"/>
      <c r="KB106" s="85"/>
      <c r="KC106" s="85"/>
      <c r="KD106" s="85"/>
      <c r="KE106" s="85"/>
      <c r="KF106" s="85"/>
    </row>
    <row r="107" spans="1:292" s="13" customFormat="1" ht="19" x14ac:dyDescent="0.25">
      <c r="A107" s="38"/>
      <c r="B107" s="38"/>
      <c r="C107" s="39"/>
      <c r="D107" s="38"/>
      <c r="E107" s="39"/>
      <c r="F107" s="195"/>
      <c r="G107" s="187"/>
      <c r="H107" s="48"/>
      <c r="I107" s="48"/>
      <c r="J107" s="48"/>
      <c r="K107" s="76"/>
      <c r="L107" s="48"/>
      <c r="M107" s="48"/>
      <c r="N107" s="48"/>
      <c r="O107" s="48"/>
      <c r="P107" s="48"/>
      <c r="Q107" s="48"/>
      <c r="R107" s="48"/>
      <c r="S107" s="48"/>
      <c r="T107" s="48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  <c r="FI107" s="83"/>
      <c r="FJ107" s="83"/>
      <c r="FK107" s="83"/>
      <c r="FL107" s="83"/>
      <c r="FM107" s="83"/>
      <c r="FN107" s="83"/>
      <c r="FO107" s="83"/>
      <c r="FP107" s="83"/>
      <c r="FQ107" s="83"/>
      <c r="FR107" s="83"/>
      <c r="FS107" s="83"/>
      <c r="FT107" s="83"/>
      <c r="FU107" s="83"/>
      <c r="FV107" s="83"/>
      <c r="FW107" s="83"/>
      <c r="FX107" s="83"/>
      <c r="FY107" s="83"/>
      <c r="FZ107" s="83"/>
      <c r="GA107" s="83"/>
      <c r="GB107" s="83"/>
      <c r="GC107" s="83"/>
      <c r="GD107" s="83"/>
      <c r="GE107" s="83"/>
      <c r="GF107" s="83"/>
      <c r="GG107" s="83"/>
      <c r="GH107" s="83"/>
      <c r="GI107" s="83"/>
      <c r="GJ107" s="83"/>
      <c r="GK107" s="83"/>
      <c r="GL107" s="83"/>
      <c r="GM107" s="83"/>
      <c r="GN107" s="83"/>
      <c r="GO107" s="83"/>
      <c r="GP107" s="83"/>
      <c r="GQ107" s="83"/>
      <c r="GR107" s="83"/>
      <c r="GS107" s="83"/>
      <c r="GT107" s="83"/>
      <c r="GU107" s="83"/>
      <c r="GV107" s="83"/>
      <c r="GW107" s="83"/>
      <c r="GX107" s="83"/>
      <c r="GY107" s="83"/>
      <c r="GZ107" s="83"/>
      <c r="HA107" s="83"/>
      <c r="HB107" s="83"/>
      <c r="HC107" s="83"/>
      <c r="HD107" s="83"/>
      <c r="HE107" s="83"/>
      <c r="HF107" s="83"/>
      <c r="HG107" s="83"/>
      <c r="HH107" s="83"/>
      <c r="HI107" s="83"/>
      <c r="HJ107" s="83"/>
      <c r="HK107" s="83"/>
      <c r="HL107" s="83"/>
      <c r="HM107" s="83"/>
      <c r="HN107" s="83"/>
      <c r="HO107" s="83"/>
      <c r="HP107" s="83"/>
      <c r="HQ107" s="83"/>
      <c r="HR107" s="83"/>
      <c r="HS107" s="83"/>
      <c r="HT107" s="83"/>
      <c r="HU107" s="83"/>
      <c r="HV107" s="83"/>
      <c r="HW107" s="83"/>
      <c r="HX107" s="83"/>
      <c r="HY107" s="83"/>
      <c r="HZ107" s="83"/>
      <c r="IA107" s="83"/>
      <c r="IB107" s="83"/>
      <c r="IC107" s="83"/>
      <c r="ID107" s="83"/>
      <c r="IE107" s="83"/>
      <c r="IF107" s="83"/>
      <c r="IG107" s="83"/>
      <c r="IH107" s="83"/>
      <c r="II107" s="83"/>
      <c r="IJ107" s="83"/>
      <c r="IK107" s="83"/>
      <c r="IL107" s="83"/>
      <c r="IM107" s="83"/>
      <c r="IN107" s="83"/>
      <c r="IO107" s="83"/>
      <c r="IP107" s="83"/>
      <c r="IQ107" s="83"/>
      <c r="IR107" s="83"/>
      <c r="IS107" s="83"/>
      <c r="IT107" s="83"/>
      <c r="IU107" s="83"/>
      <c r="IV107" s="83"/>
      <c r="IW107" s="83"/>
      <c r="IX107" s="83"/>
      <c r="IY107" s="83"/>
      <c r="IZ107" s="83"/>
      <c r="JA107" s="83"/>
      <c r="JB107" s="83"/>
      <c r="JC107" s="83"/>
      <c r="JD107" s="83"/>
      <c r="JE107" s="83"/>
      <c r="JF107" s="83"/>
      <c r="JG107" s="83"/>
      <c r="JH107" s="83"/>
      <c r="JI107" s="83"/>
      <c r="JJ107" s="83"/>
      <c r="JK107" s="83"/>
      <c r="JL107" s="83"/>
      <c r="JM107" s="83"/>
      <c r="JN107" s="83"/>
      <c r="JO107" s="83"/>
      <c r="JP107" s="83"/>
      <c r="JQ107" s="83"/>
      <c r="JR107" s="83"/>
      <c r="JS107" s="83"/>
      <c r="JT107" s="83"/>
      <c r="JU107" s="83"/>
      <c r="JV107" s="83"/>
      <c r="JW107" s="83"/>
      <c r="JX107" s="83"/>
      <c r="JY107" s="83"/>
      <c r="JZ107" s="83"/>
      <c r="KA107" s="83"/>
      <c r="KB107" s="83"/>
      <c r="KC107" s="83"/>
      <c r="KD107" s="83"/>
      <c r="KE107" s="83"/>
      <c r="KF107" s="83"/>
    </row>
    <row r="108" spans="1:292" s="38" customFormat="1" x14ac:dyDescent="0.2">
      <c r="A108" s="144"/>
      <c r="B108" s="40"/>
      <c r="C108" s="41"/>
      <c r="D108" s="40"/>
      <c r="E108" s="41"/>
      <c r="F108" s="41"/>
      <c r="G108" s="187"/>
      <c r="H108" s="48"/>
      <c r="I108" s="48"/>
      <c r="J108" s="48"/>
      <c r="K108" s="76"/>
      <c r="L108" s="48"/>
      <c r="M108" s="48"/>
      <c r="N108" s="48"/>
      <c r="O108" s="48"/>
      <c r="P108" s="48"/>
      <c r="Q108" s="48"/>
      <c r="R108" s="48"/>
      <c r="S108" s="48"/>
      <c r="T108" s="48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3"/>
      <c r="HY108" s="83"/>
      <c r="HZ108" s="83"/>
      <c r="IA108" s="83"/>
      <c r="IB108" s="83"/>
      <c r="IC108" s="83"/>
      <c r="ID108" s="83"/>
      <c r="IE108" s="83"/>
      <c r="IF108" s="83"/>
      <c r="IG108" s="83"/>
      <c r="IH108" s="83"/>
      <c r="II108" s="83"/>
      <c r="IJ108" s="83"/>
      <c r="IK108" s="83"/>
      <c r="IL108" s="83"/>
      <c r="IM108" s="83"/>
      <c r="IN108" s="83"/>
      <c r="IO108" s="83"/>
      <c r="IP108" s="83"/>
      <c r="IQ108" s="83"/>
      <c r="IR108" s="83"/>
      <c r="IS108" s="83"/>
      <c r="IT108" s="83"/>
      <c r="IU108" s="83"/>
      <c r="IV108" s="83"/>
      <c r="IW108" s="83"/>
      <c r="IX108" s="83"/>
      <c r="IY108" s="83"/>
      <c r="IZ108" s="83"/>
      <c r="JA108" s="83"/>
      <c r="JB108" s="83"/>
      <c r="JC108" s="83"/>
      <c r="JD108" s="83"/>
      <c r="JE108" s="83"/>
      <c r="JF108" s="83"/>
      <c r="JG108" s="83"/>
      <c r="JH108" s="83"/>
      <c r="JI108" s="83"/>
      <c r="JJ108" s="83"/>
      <c r="JK108" s="83"/>
      <c r="JL108" s="83"/>
      <c r="JM108" s="83"/>
      <c r="JN108" s="83"/>
      <c r="JO108" s="83"/>
      <c r="JP108" s="83"/>
      <c r="JQ108" s="83"/>
      <c r="JR108" s="83"/>
      <c r="JS108" s="83"/>
      <c r="JT108" s="83"/>
      <c r="JU108" s="83"/>
      <c r="JV108" s="83"/>
      <c r="JW108" s="83"/>
      <c r="JX108" s="83"/>
      <c r="JY108" s="83"/>
      <c r="JZ108" s="83"/>
      <c r="KA108" s="83"/>
      <c r="KB108" s="83"/>
      <c r="KC108" s="83"/>
      <c r="KD108" s="83"/>
      <c r="KE108" s="83"/>
      <c r="KF108" s="83"/>
    </row>
    <row r="109" spans="1:292" s="38" customFormat="1" x14ac:dyDescent="0.2">
      <c r="A109" s="141"/>
      <c r="C109" s="192"/>
      <c r="E109" s="39"/>
      <c r="F109" s="39"/>
      <c r="G109" s="187"/>
      <c r="H109" s="48"/>
      <c r="I109" s="48"/>
      <c r="J109" s="48"/>
      <c r="K109" s="76"/>
      <c r="L109" s="48"/>
      <c r="M109" s="48"/>
      <c r="N109" s="48"/>
      <c r="O109" s="48"/>
      <c r="P109" s="48"/>
      <c r="Q109" s="48"/>
      <c r="R109" s="48"/>
      <c r="S109" s="48"/>
      <c r="T109" s="48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  <c r="IG109" s="83"/>
      <c r="IH109" s="83"/>
      <c r="II109" s="83"/>
      <c r="IJ109" s="83"/>
      <c r="IK109" s="83"/>
      <c r="IL109" s="83"/>
      <c r="IM109" s="83"/>
      <c r="IN109" s="83"/>
      <c r="IO109" s="83"/>
      <c r="IP109" s="83"/>
      <c r="IQ109" s="83"/>
      <c r="IR109" s="83"/>
      <c r="IS109" s="83"/>
      <c r="IT109" s="83"/>
      <c r="IU109" s="83"/>
      <c r="IV109" s="83"/>
      <c r="IW109" s="83"/>
      <c r="IX109" s="83"/>
      <c r="IY109" s="83"/>
      <c r="IZ109" s="83"/>
      <c r="JA109" s="83"/>
      <c r="JB109" s="83"/>
      <c r="JC109" s="83"/>
      <c r="JD109" s="83"/>
      <c r="JE109" s="83"/>
      <c r="JF109" s="83"/>
      <c r="JG109" s="83"/>
      <c r="JH109" s="83"/>
      <c r="JI109" s="83"/>
      <c r="JJ109" s="83"/>
      <c r="JK109" s="83"/>
      <c r="JL109" s="83"/>
      <c r="JM109" s="83"/>
      <c r="JN109" s="83"/>
      <c r="JO109" s="83"/>
      <c r="JP109" s="83"/>
      <c r="JQ109" s="83"/>
      <c r="JR109" s="83"/>
      <c r="JS109" s="83"/>
      <c r="JT109" s="83"/>
      <c r="JU109" s="83"/>
      <c r="JV109" s="83"/>
      <c r="JW109" s="83"/>
      <c r="JX109" s="83"/>
      <c r="JY109" s="83"/>
      <c r="JZ109" s="83"/>
      <c r="KA109" s="83"/>
      <c r="KB109" s="83"/>
      <c r="KC109" s="83"/>
      <c r="KD109" s="83"/>
      <c r="KE109" s="83"/>
      <c r="KF109" s="83"/>
    </row>
    <row r="110" spans="1:292" s="38" customFormat="1" x14ac:dyDescent="0.2">
      <c r="B110" s="40"/>
      <c r="C110" s="41"/>
      <c r="D110" s="40"/>
      <c r="E110" s="41"/>
      <c r="F110" s="39"/>
      <c r="G110" s="187"/>
      <c r="H110" s="48"/>
      <c r="I110" s="48"/>
      <c r="J110" s="48"/>
      <c r="K110" s="76"/>
      <c r="L110" s="48"/>
      <c r="M110" s="48"/>
      <c r="N110" s="48"/>
      <c r="O110" s="48"/>
      <c r="P110" s="48"/>
      <c r="Q110" s="48"/>
      <c r="R110" s="48"/>
      <c r="S110" s="48"/>
      <c r="T110" s="48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3"/>
      <c r="HY110" s="83"/>
      <c r="HZ110" s="83"/>
      <c r="IA110" s="83"/>
      <c r="IB110" s="83"/>
      <c r="IC110" s="83"/>
      <c r="ID110" s="83"/>
      <c r="IE110" s="83"/>
      <c r="IF110" s="83"/>
      <c r="IG110" s="83"/>
      <c r="IH110" s="83"/>
      <c r="II110" s="83"/>
      <c r="IJ110" s="83"/>
      <c r="IK110" s="83"/>
      <c r="IL110" s="83"/>
      <c r="IM110" s="83"/>
      <c r="IN110" s="83"/>
      <c r="IO110" s="83"/>
      <c r="IP110" s="83"/>
      <c r="IQ110" s="83"/>
      <c r="IR110" s="83"/>
      <c r="IS110" s="83"/>
      <c r="IT110" s="83"/>
      <c r="IU110" s="83"/>
      <c r="IV110" s="83"/>
      <c r="IW110" s="83"/>
      <c r="IX110" s="83"/>
      <c r="IY110" s="83"/>
      <c r="IZ110" s="83"/>
      <c r="JA110" s="83"/>
      <c r="JB110" s="83"/>
      <c r="JC110" s="83"/>
      <c r="JD110" s="83"/>
      <c r="JE110" s="83"/>
      <c r="JF110" s="83"/>
      <c r="JG110" s="83"/>
      <c r="JH110" s="83"/>
      <c r="JI110" s="83"/>
      <c r="JJ110" s="83"/>
      <c r="JK110" s="83"/>
      <c r="JL110" s="83"/>
      <c r="JM110" s="83"/>
      <c r="JN110" s="83"/>
      <c r="JO110" s="83"/>
      <c r="JP110" s="83"/>
      <c r="JQ110" s="83"/>
      <c r="JR110" s="83"/>
      <c r="JS110" s="83"/>
      <c r="JT110" s="83"/>
      <c r="JU110" s="83"/>
      <c r="JV110" s="83"/>
      <c r="JW110" s="83"/>
      <c r="JX110" s="83"/>
      <c r="JY110" s="83"/>
      <c r="JZ110" s="83"/>
      <c r="KA110" s="83"/>
      <c r="KB110" s="83"/>
      <c r="KC110" s="83"/>
      <c r="KD110" s="83"/>
      <c r="KE110" s="83"/>
      <c r="KF110" s="83"/>
    </row>
    <row r="111" spans="1:292" s="38" customFormat="1" x14ac:dyDescent="0.2">
      <c r="B111" s="45"/>
      <c r="C111" s="46"/>
      <c r="D111" s="45"/>
      <c r="E111" s="46"/>
      <c r="F111" s="41"/>
      <c r="G111" s="187"/>
      <c r="H111" s="48"/>
      <c r="I111" s="48"/>
      <c r="J111" s="48"/>
      <c r="K111" s="76"/>
      <c r="L111" s="48"/>
      <c r="M111" s="48"/>
      <c r="N111" s="48"/>
      <c r="O111" s="48"/>
      <c r="P111" s="48"/>
      <c r="Q111" s="48"/>
      <c r="R111" s="48"/>
      <c r="S111" s="48"/>
      <c r="T111" s="48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3"/>
      <c r="FL111" s="83"/>
      <c r="FM111" s="83"/>
      <c r="FN111" s="83"/>
      <c r="FO111" s="83"/>
      <c r="FP111" s="83"/>
      <c r="FQ111" s="83"/>
      <c r="FR111" s="83"/>
      <c r="FS111" s="83"/>
      <c r="FT111" s="83"/>
      <c r="FU111" s="83"/>
      <c r="FV111" s="83"/>
      <c r="FW111" s="83"/>
      <c r="FX111" s="83"/>
      <c r="FY111" s="83"/>
      <c r="FZ111" s="83"/>
      <c r="GA111" s="83"/>
      <c r="GB111" s="83"/>
      <c r="GC111" s="83"/>
      <c r="GD111" s="83"/>
      <c r="GE111" s="83"/>
      <c r="GF111" s="83"/>
      <c r="GG111" s="83"/>
      <c r="GH111" s="83"/>
      <c r="GI111" s="83"/>
      <c r="GJ111" s="83"/>
      <c r="GK111" s="83"/>
      <c r="GL111" s="83"/>
      <c r="GM111" s="83"/>
      <c r="GN111" s="83"/>
      <c r="GO111" s="83"/>
      <c r="GP111" s="83"/>
      <c r="GQ111" s="83"/>
      <c r="GR111" s="83"/>
      <c r="GS111" s="83"/>
      <c r="GT111" s="83"/>
      <c r="GU111" s="83"/>
      <c r="GV111" s="83"/>
      <c r="GW111" s="83"/>
      <c r="GX111" s="83"/>
      <c r="GY111" s="83"/>
      <c r="GZ111" s="83"/>
      <c r="HA111" s="83"/>
      <c r="HB111" s="83"/>
      <c r="HC111" s="83"/>
      <c r="HD111" s="83"/>
      <c r="HE111" s="83"/>
      <c r="HF111" s="83"/>
      <c r="HG111" s="83"/>
      <c r="HH111" s="83"/>
      <c r="HI111" s="83"/>
      <c r="HJ111" s="83"/>
      <c r="HK111" s="83"/>
      <c r="HL111" s="83"/>
      <c r="HM111" s="83"/>
      <c r="HN111" s="83"/>
      <c r="HO111" s="83"/>
      <c r="HP111" s="83"/>
      <c r="HQ111" s="83"/>
      <c r="HR111" s="83"/>
      <c r="HS111" s="83"/>
      <c r="HT111" s="83"/>
      <c r="HU111" s="83"/>
      <c r="HV111" s="83"/>
      <c r="HW111" s="83"/>
      <c r="HX111" s="83"/>
      <c r="HY111" s="83"/>
      <c r="HZ111" s="83"/>
      <c r="IA111" s="83"/>
      <c r="IB111" s="83"/>
      <c r="IC111" s="83"/>
      <c r="ID111" s="83"/>
      <c r="IE111" s="83"/>
      <c r="IF111" s="83"/>
      <c r="IG111" s="83"/>
      <c r="IH111" s="83"/>
      <c r="II111" s="83"/>
      <c r="IJ111" s="83"/>
      <c r="IK111" s="83"/>
      <c r="IL111" s="83"/>
      <c r="IM111" s="83"/>
      <c r="IN111" s="83"/>
      <c r="IO111" s="83"/>
      <c r="IP111" s="83"/>
      <c r="IQ111" s="83"/>
      <c r="IR111" s="83"/>
      <c r="IS111" s="83"/>
      <c r="IT111" s="83"/>
      <c r="IU111" s="83"/>
      <c r="IV111" s="83"/>
      <c r="IW111" s="83"/>
      <c r="IX111" s="83"/>
      <c r="IY111" s="83"/>
      <c r="IZ111" s="83"/>
      <c r="JA111" s="83"/>
      <c r="JB111" s="83"/>
      <c r="JC111" s="83"/>
      <c r="JD111" s="83"/>
      <c r="JE111" s="83"/>
      <c r="JF111" s="83"/>
      <c r="JG111" s="83"/>
      <c r="JH111" s="83"/>
      <c r="JI111" s="83"/>
      <c r="JJ111" s="83"/>
      <c r="JK111" s="83"/>
      <c r="JL111" s="83"/>
      <c r="JM111" s="83"/>
      <c r="JN111" s="83"/>
      <c r="JO111" s="83"/>
      <c r="JP111" s="83"/>
      <c r="JQ111" s="83"/>
      <c r="JR111" s="83"/>
      <c r="JS111" s="83"/>
      <c r="JT111" s="83"/>
      <c r="JU111" s="83"/>
      <c r="JV111" s="83"/>
      <c r="JW111" s="83"/>
      <c r="JX111" s="83"/>
      <c r="JY111" s="83"/>
      <c r="JZ111" s="83"/>
      <c r="KA111" s="83"/>
      <c r="KB111" s="83"/>
      <c r="KC111" s="83"/>
      <c r="KD111" s="83"/>
      <c r="KE111" s="83"/>
      <c r="KF111" s="83"/>
    </row>
    <row r="112" spans="1:292" s="38" customFormat="1" ht="17" thickBot="1" x14ac:dyDescent="0.25">
      <c r="A112" s="22" t="s">
        <v>12</v>
      </c>
      <c r="B112" s="23"/>
      <c r="C112" s="24"/>
      <c r="D112" s="23"/>
      <c r="E112" s="25">
        <f>SUM(E52,E62,E67,E74,E84,E90,E102,E108,E110)</f>
        <v>177285.71</v>
      </c>
      <c r="F112" s="25"/>
      <c r="G112" s="189"/>
      <c r="H112" s="48"/>
      <c r="I112" s="48"/>
      <c r="J112" s="48"/>
      <c r="K112" s="76"/>
      <c r="L112" s="48"/>
      <c r="M112" s="48"/>
      <c r="N112" s="48"/>
      <c r="O112" s="48"/>
      <c r="P112" s="48"/>
      <c r="Q112" s="48"/>
      <c r="R112" s="48"/>
      <c r="S112" s="48"/>
      <c r="T112" s="48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  <c r="IG112" s="83"/>
      <c r="IH112" s="83"/>
      <c r="II112" s="83"/>
      <c r="IJ112" s="83"/>
      <c r="IK112" s="83"/>
      <c r="IL112" s="83"/>
      <c r="IM112" s="83"/>
      <c r="IN112" s="83"/>
      <c r="IO112" s="83"/>
      <c r="IP112" s="83"/>
      <c r="IQ112" s="83"/>
      <c r="IR112" s="83"/>
      <c r="IS112" s="83"/>
      <c r="IT112" s="83"/>
      <c r="IU112" s="83"/>
      <c r="IV112" s="83"/>
      <c r="IW112" s="83"/>
      <c r="IX112" s="83"/>
      <c r="IY112" s="83"/>
      <c r="IZ112" s="83"/>
      <c r="JA112" s="83"/>
      <c r="JB112" s="83"/>
      <c r="JC112" s="83"/>
      <c r="JD112" s="83"/>
      <c r="JE112" s="83"/>
      <c r="JF112" s="83"/>
      <c r="JG112" s="83"/>
      <c r="JH112" s="83"/>
      <c r="JI112" s="83"/>
      <c r="JJ112" s="83"/>
      <c r="JK112" s="83"/>
      <c r="JL112" s="83"/>
      <c r="JM112" s="83"/>
      <c r="JN112" s="83"/>
      <c r="JO112" s="83"/>
      <c r="JP112" s="83"/>
      <c r="JQ112" s="83"/>
      <c r="JR112" s="83"/>
      <c r="JS112" s="83"/>
      <c r="JT112" s="83"/>
      <c r="JU112" s="83"/>
      <c r="JV112" s="83"/>
      <c r="JW112" s="83"/>
      <c r="JX112" s="83"/>
      <c r="JY112" s="83"/>
      <c r="JZ112" s="83"/>
      <c r="KA112" s="83"/>
      <c r="KB112" s="83"/>
      <c r="KC112" s="83"/>
      <c r="KD112" s="83"/>
      <c r="KE112" s="83"/>
      <c r="KF112" s="83"/>
    </row>
    <row r="113" spans="1:292" s="141" customFormat="1" ht="18" thickTop="1" thickBot="1" x14ac:dyDescent="0.25">
      <c r="A113" s="162" t="s">
        <v>189</v>
      </c>
      <c r="B113" s="163"/>
      <c r="C113" s="164"/>
      <c r="D113" s="168"/>
      <c r="E113" s="169">
        <f>SUM(E46+E112)</f>
        <v>229127.44999999998</v>
      </c>
      <c r="F113" s="169"/>
      <c r="G113" s="189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  <c r="IX113" s="143"/>
      <c r="IY113" s="143"/>
      <c r="IZ113" s="143"/>
      <c r="JA113" s="143"/>
      <c r="JB113" s="143"/>
      <c r="JC113" s="143"/>
      <c r="JD113" s="143"/>
      <c r="JE113" s="143"/>
      <c r="JF113" s="143"/>
      <c r="JG113" s="143"/>
      <c r="JH113" s="143"/>
      <c r="JI113" s="143"/>
      <c r="JJ113" s="143"/>
      <c r="JK113" s="143"/>
      <c r="JL113" s="143"/>
      <c r="JM113" s="143"/>
      <c r="JN113" s="143"/>
      <c r="JO113" s="143"/>
      <c r="JP113" s="143"/>
      <c r="JQ113" s="143"/>
      <c r="JR113" s="143"/>
      <c r="JS113" s="143"/>
      <c r="JT113" s="143"/>
      <c r="JU113" s="143"/>
      <c r="JV113" s="143"/>
      <c r="JW113" s="143"/>
      <c r="JX113" s="143"/>
      <c r="JY113" s="143"/>
      <c r="JZ113" s="143"/>
      <c r="KA113" s="143"/>
      <c r="KB113" s="143"/>
      <c r="KC113" s="143"/>
      <c r="KD113" s="143"/>
      <c r="KE113" s="143"/>
      <c r="KF113" s="143"/>
    </row>
    <row r="114" spans="1:292" s="141" customFormat="1" ht="18" thickTop="1" thickBot="1" x14ac:dyDescent="0.25">
      <c r="A114" s="165" t="s">
        <v>190</v>
      </c>
      <c r="B114" s="166"/>
      <c r="C114" s="167"/>
      <c r="D114" s="166"/>
      <c r="E114" s="170">
        <v>219535.45</v>
      </c>
      <c r="F114" s="170"/>
      <c r="G114" s="187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/>
      <c r="DY114" s="143"/>
      <c r="DZ114" s="143"/>
      <c r="EA114" s="143"/>
      <c r="EB114" s="143"/>
      <c r="EC114" s="143"/>
      <c r="ED114" s="143"/>
      <c r="EE114" s="143"/>
      <c r="EF114" s="143"/>
      <c r="EG114" s="143"/>
      <c r="EH114" s="143"/>
      <c r="EI114" s="143"/>
      <c r="EJ114" s="143"/>
      <c r="EK114" s="143"/>
      <c r="EL114" s="143"/>
      <c r="EM114" s="143"/>
      <c r="EN114" s="143"/>
      <c r="EO114" s="143"/>
      <c r="EP114" s="143"/>
      <c r="EQ114" s="143"/>
      <c r="ER114" s="143"/>
      <c r="ES114" s="143"/>
      <c r="ET114" s="143"/>
      <c r="EU114" s="143"/>
      <c r="EV114" s="143"/>
      <c r="EW114" s="143"/>
      <c r="EX114" s="143"/>
      <c r="EY114" s="143"/>
      <c r="EZ114" s="143"/>
      <c r="FA114" s="143"/>
      <c r="FB114" s="143"/>
      <c r="FC114" s="143"/>
      <c r="FD114" s="143"/>
      <c r="FE114" s="143"/>
      <c r="FF114" s="143"/>
      <c r="FG114" s="143"/>
      <c r="FH114" s="143"/>
      <c r="FI114" s="143"/>
      <c r="FJ114" s="143"/>
      <c r="FK114" s="143"/>
      <c r="FL114" s="143"/>
      <c r="FM114" s="143"/>
      <c r="FN114" s="143"/>
      <c r="FO114" s="143"/>
      <c r="FP114" s="143"/>
      <c r="FQ114" s="143"/>
      <c r="FR114" s="143"/>
      <c r="FS114" s="143"/>
      <c r="FT114" s="143"/>
      <c r="FU114" s="143"/>
      <c r="FV114" s="143"/>
      <c r="FW114" s="143"/>
      <c r="FX114" s="143"/>
      <c r="FY114" s="143"/>
      <c r="FZ114" s="143"/>
      <c r="GA114" s="143"/>
      <c r="GB114" s="143"/>
      <c r="GC114" s="143"/>
      <c r="GD114" s="143"/>
      <c r="GE114" s="143"/>
      <c r="GF114" s="143"/>
      <c r="GG114" s="143"/>
      <c r="GH114" s="143"/>
      <c r="GI114" s="143"/>
      <c r="GJ114" s="143"/>
      <c r="GK114" s="143"/>
      <c r="GL114" s="143"/>
      <c r="GM114" s="143"/>
      <c r="GN114" s="143"/>
      <c r="GO114" s="143"/>
      <c r="GP114" s="143"/>
      <c r="GQ114" s="143"/>
      <c r="GR114" s="143"/>
      <c r="GS114" s="143"/>
      <c r="GT114" s="143"/>
      <c r="GU114" s="143"/>
      <c r="GV114" s="143"/>
      <c r="GW114" s="143"/>
      <c r="GX114" s="143"/>
      <c r="GY114" s="143"/>
      <c r="GZ114" s="143"/>
      <c r="HA114" s="143"/>
      <c r="HB114" s="143"/>
      <c r="HC114" s="143"/>
      <c r="HD114" s="143"/>
      <c r="HE114" s="143"/>
      <c r="HF114" s="143"/>
      <c r="HG114" s="143"/>
      <c r="HH114" s="143"/>
      <c r="HI114" s="143"/>
      <c r="HJ114" s="143"/>
      <c r="HK114" s="143"/>
      <c r="HL114" s="143"/>
      <c r="HM114" s="143"/>
      <c r="HN114" s="143"/>
      <c r="HO114" s="143"/>
      <c r="HP114" s="143"/>
      <c r="HQ114" s="143"/>
      <c r="HR114" s="143"/>
      <c r="HS114" s="143"/>
      <c r="HT114" s="143"/>
      <c r="HU114" s="143"/>
      <c r="HV114" s="143"/>
      <c r="HW114" s="143"/>
      <c r="HX114" s="143"/>
      <c r="HY114" s="143"/>
      <c r="HZ114" s="143"/>
      <c r="IA114" s="143"/>
      <c r="IB114" s="143"/>
      <c r="IC114" s="143"/>
      <c r="ID114" s="143"/>
      <c r="IE114" s="143"/>
      <c r="IF114" s="143"/>
      <c r="IG114" s="143"/>
      <c r="IH114" s="143"/>
      <c r="II114" s="143"/>
      <c r="IJ114" s="143"/>
      <c r="IK114" s="143"/>
      <c r="IL114" s="143"/>
      <c r="IM114" s="143"/>
      <c r="IN114" s="143"/>
      <c r="IO114" s="143"/>
      <c r="IP114" s="143"/>
      <c r="IQ114" s="143"/>
      <c r="IR114" s="143"/>
      <c r="IS114" s="143"/>
      <c r="IT114" s="143"/>
      <c r="IU114" s="143"/>
      <c r="IV114" s="143"/>
      <c r="IW114" s="143"/>
      <c r="IX114" s="143"/>
      <c r="IY114" s="143"/>
      <c r="IZ114" s="143"/>
      <c r="JA114" s="143"/>
      <c r="JB114" s="143"/>
      <c r="JC114" s="143"/>
      <c r="JD114" s="143"/>
      <c r="JE114" s="143"/>
      <c r="JF114" s="143"/>
      <c r="JG114" s="143"/>
      <c r="JH114" s="143"/>
      <c r="JI114" s="143"/>
      <c r="JJ114" s="143"/>
      <c r="JK114" s="143"/>
      <c r="JL114" s="143"/>
      <c r="JM114" s="143"/>
      <c r="JN114" s="143"/>
      <c r="JO114" s="143"/>
      <c r="JP114" s="143"/>
      <c r="JQ114" s="143"/>
      <c r="JR114" s="143"/>
      <c r="JS114" s="143"/>
      <c r="JT114" s="143"/>
      <c r="JU114" s="143"/>
      <c r="JV114" s="143"/>
      <c r="JW114" s="143"/>
      <c r="JX114" s="143"/>
      <c r="JY114" s="143"/>
      <c r="JZ114" s="143"/>
      <c r="KA114" s="143"/>
      <c r="KB114" s="143"/>
      <c r="KC114" s="143"/>
      <c r="KD114" s="143"/>
      <c r="KE114" s="143"/>
      <c r="KF114" s="143"/>
    </row>
    <row r="115" spans="1:292" s="38" customFormat="1" ht="17" thickTop="1" x14ac:dyDescent="0.2">
      <c r="C115" s="39"/>
      <c r="E115" s="39"/>
      <c r="F115" s="39"/>
      <c r="G115" s="187"/>
      <c r="H115" s="48"/>
      <c r="I115" s="48"/>
      <c r="J115" s="48"/>
      <c r="K115" s="76"/>
      <c r="L115" s="48"/>
      <c r="M115" s="48"/>
      <c r="N115" s="48"/>
      <c r="O115" s="48"/>
      <c r="P115" s="48"/>
      <c r="Q115" s="48"/>
      <c r="R115" s="48"/>
      <c r="S115" s="48"/>
      <c r="T115" s="48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  <c r="II115" s="83"/>
      <c r="IJ115" s="83"/>
      <c r="IK115" s="83"/>
      <c r="IL115" s="83"/>
      <c r="IM115" s="83"/>
      <c r="IN115" s="83"/>
      <c r="IO115" s="83"/>
      <c r="IP115" s="83"/>
      <c r="IQ115" s="83"/>
      <c r="IR115" s="83"/>
      <c r="IS115" s="83"/>
      <c r="IT115" s="83"/>
      <c r="IU115" s="83"/>
      <c r="IV115" s="83"/>
      <c r="IW115" s="83"/>
      <c r="IX115" s="83"/>
      <c r="IY115" s="83"/>
      <c r="IZ115" s="83"/>
      <c r="JA115" s="83"/>
      <c r="JB115" s="83"/>
      <c r="JC115" s="83"/>
      <c r="JD115" s="83"/>
      <c r="JE115" s="83"/>
      <c r="JF115" s="83"/>
      <c r="JG115" s="83"/>
      <c r="JH115" s="83"/>
      <c r="JI115" s="83"/>
      <c r="JJ115" s="83"/>
      <c r="JK115" s="83"/>
      <c r="JL115" s="83"/>
      <c r="JM115" s="83"/>
      <c r="JN115" s="83"/>
      <c r="JO115" s="83"/>
      <c r="JP115" s="83"/>
      <c r="JQ115" s="83"/>
      <c r="JR115" s="83"/>
      <c r="JS115" s="83"/>
      <c r="JT115" s="83"/>
      <c r="JU115" s="83"/>
      <c r="JV115" s="83"/>
      <c r="JW115" s="83"/>
      <c r="JX115" s="83"/>
      <c r="JY115" s="83"/>
      <c r="JZ115" s="83"/>
      <c r="KA115" s="83"/>
      <c r="KB115" s="83"/>
      <c r="KC115" s="83"/>
      <c r="KD115" s="83"/>
      <c r="KE115" s="83"/>
      <c r="KF115" s="83"/>
    </row>
    <row r="116" spans="1:292" s="38" customFormat="1" x14ac:dyDescent="0.2">
      <c r="C116" s="39"/>
      <c r="E116" s="39"/>
      <c r="F116" s="39"/>
      <c r="G116" s="187"/>
      <c r="H116" s="48"/>
      <c r="I116" s="48"/>
      <c r="J116" s="48"/>
      <c r="K116" s="76"/>
      <c r="L116" s="48"/>
      <c r="M116" s="48"/>
      <c r="N116" s="48"/>
      <c r="O116" s="48"/>
      <c r="P116" s="48"/>
      <c r="Q116" s="48"/>
      <c r="R116" s="48"/>
      <c r="S116" s="48"/>
      <c r="T116" s="48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3"/>
      <c r="FL116" s="83"/>
      <c r="FM116" s="83"/>
      <c r="FN116" s="83"/>
      <c r="FO116" s="83"/>
      <c r="FP116" s="83"/>
      <c r="FQ116" s="83"/>
      <c r="FR116" s="83"/>
      <c r="FS116" s="83"/>
      <c r="FT116" s="83"/>
      <c r="FU116" s="83"/>
      <c r="FV116" s="83"/>
      <c r="FW116" s="83"/>
      <c r="FX116" s="83"/>
      <c r="FY116" s="83"/>
      <c r="FZ116" s="83"/>
      <c r="GA116" s="83"/>
      <c r="GB116" s="83"/>
      <c r="GC116" s="83"/>
      <c r="GD116" s="83"/>
      <c r="GE116" s="83"/>
      <c r="GF116" s="83"/>
      <c r="GG116" s="83"/>
      <c r="GH116" s="83"/>
      <c r="GI116" s="83"/>
      <c r="GJ116" s="83"/>
      <c r="GK116" s="83"/>
      <c r="GL116" s="83"/>
      <c r="GM116" s="83"/>
      <c r="GN116" s="83"/>
      <c r="GO116" s="83"/>
      <c r="GP116" s="83"/>
      <c r="GQ116" s="83"/>
      <c r="GR116" s="83"/>
      <c r="GS116" s="83"/>
      <c r="GT116" s="83"/>
      <c r="GU116" s="83"/>
      <c r="GV116" s="83"/>
      <c r="GW116" s="83"/>
      <c r="GX116" s="83"/>
      <c r="GY116" s="83"/>
      <c r="GZ116" s="83"/>
      <c r="HA116" s="83"/>
      <c r="HB116" s="83"/>
      <c r="HC116" s="83"/>
      <c r="HD116" s="83"/>
      <c r="HE116" s="83"/>
      <c r="HF116" s="83"/>
      <c r="HG116" s="83"/>
      <c r="HH116" s="83"/>
      <c r="HI116" s="83"/>
      <c r="HJ116" s="83"/>
      <c r="HK116" s="83"/>
      <c r="HL116" s="83"/>
      <c r="HM116" s="83"/>
      <c r="HN116" s="83"/>
      <c r="HO116" s="83"/>
      <c r="HP116" s="83"/>
      <c r="HQ116" s="83"/>
      <c r="HR116" s="83"/>
      <c r="HS116" s="83"/>
      <c r="HT116" s="83"/>
      <c r="HU116" s="83"/>
      <c r="HV116" s="83"/>
      <c r="HW116" s="83"/>
      <c r="HX116" s="83"/>
      <c r="HY116" s="83"/>
      <c r="HZ116" s="83"/>
      <c r="IA116" s="83"/>
      <c r="IB116" s="83"/>
      <c r="IC116" s="83"/>
      <c r="ID116" s="83"/>
      <c r="IE116" s="83"/>
      <c r="IF116" s="83"/>
      <c r="IG116" s="83"/>
      <c r="IH116" s="83"/>
      <c r="II116" s="83"/>
      <c r="IJ116" s="83"/>
      <c r="IK116" s="83"/>
      <c r="IL116" s="83"/>
      <c r="IM116" s="83"/>
      <c r="IN116" s="83"/>
      <c r="IO116" s="83"/>
      <c r="IP116" s="83"/>
      <c r="IQ116" s="83"/>
      <c r="IR116" s="83"/>
      <c r="IS116" s="83"/>
      <c r="IT116" s="83"/>
      <c r="IU116" s="83"/>
      <c r="IV116" s="83"/>
      <c r="IW116" s="83"/>
      <c r="IX116" s="83"/>
      <c r="IY116" s="83"/>
      <c r="IZ116" s="83"/>
      <c r="JA116" s="83"/>
      <c r="JB116" s="83"/>
      <c r="JC116" s="83"/>
      <c r="JD116" s="83"/>
      <c r="JE116" s="83"/>
      <c r="JF116" s="83"/>
      <c r="JG116" s="83"/>
      <c r="JH116" s="83"/>
      <c r="JI116" s="83"/>
      <c r="JJ116" s="83"/>
      <c r="JK116" s="83"/>
      <c r="JL116" s="83"/>
      <c r="JM116" s="83"/>
      <c r="JN116" s="83"/>
      <c r="JO116" s="83"/>
      <c r="JP116" s="83"/>
      <c r="JQ116" s="83"/>
      <c r="JR116" s="83"/>
      <c r="JS116" s="83"/>
      <c r="JT116" s="83"/>
      <c r="JU116" s="83"/>
      <c r="JV116" s="83"/>
      <c r="JW116" s="83"/>
      <c r="JX116" s="83"/>
      <c r="JY116" s="83"/>
      <c r="JZ116" s="83"/>
      <c r="KA116" s="83"/>
      <c r="KB116" s="83"/>
      <c r="KC116" s="83"/>
      <c r="KD116" s="83"/>
      <c r="KE116" s="83"/>
      <c r="KF116" s="83"/>
    </row>
    <row r="117" spans="1:292" s="38" customFormat="1" x14ac:dyDescent="0.2">
      <c r="C117" s="39"/>
      <c r="E117" s="39"/>
      <c r="F117" s="39"/>
      <c r="G117" s="187"/>
      <c r="H117" s="48"/>
      <c r="I117" s="48"/>
      <c r="J117" s="48"/>
      <c r="K117" s="76"/>
      <c r="L117" s="48"/>
      <c r="M117" s="48"/>
      <c r="N117" s="48"/>
      <c r="O117" s="48"/>
      <c r="P117" s="48"/>
      <c r="Q117" s="48"/>
      <c r="R117" s="48"/>
      <c r="S117" s="48"/>
      <c r="T117" s="48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  <c r="FL117" s="83"/>
      <c r="FM117" s="83"/>
      <c r="FN117" s="83"/>
      <c r="FO117" s="83"/>
      <c r="FP117" s="83"/>
      <c r="FQ117" s="83"/>
      <c r="FR117" s="83"/>
      <c r="FS117" s="83"/>
      <c r="FT117" s="83"/>
      <c r="FU117" s="83"/>
      <c r="FV117" s="83"/>
      <c r="FW117" s="83"/>
      <c r="FX117" s="83"/>
      <c r="FY117" s="83"/>
      <c r="FZ117" s="83"/>
      <c r="GA117" s="83"/>
      <c r="GB117" s="83"/>
      <c r="GC117" s="83"/>
      <c r="GD117" s="83"/>
      <c r="GE117" s="83"/>
      <c r="GF117" s="83"/>
      <c r="GG117" s="83"/>
      <c r="GH117" s="83"/>
      <c r="GI117" s="83"/>
      <c r="GJ117" s="83"/>
      <c r="GK117" s="83"/>
      <c r="GL117" s="83"/>
      <c r="GM117" s="83"/>
      <c r="GN117" s="83"/>
      <c r="GO117" s="83"/>
      <c r="GP117" s="83"/>
      <c r="GQ117" s="83"/>
      <c r="GR117" s="83"/>
      <c r="GS117" s="83"/>
      <c r="GT117" s="83"/>
      <c r="GU117" s="83"/>
      <c r="GV117" s="83"/>
      <c r="GW117" s="83"/>
      <c r="GX117" s="83"/>
      <c r="GY117" s="83"/>
      <c r="GZ117" s="83"/>
      <c r="HA117" s="83"/>
      <c r="HB117" s="83"/>
      <c r="HC117" s="83"/>
      <c r="HD117" s="83"/>
      <c r="HE117" s="83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3"/>
      <c r="HR117" s="83"/>
      <c r="HS117" s="83"/>
      <c r="HT117" s="83"/>
      <c r="HU117" s="83"/>
      <c r="HV117" s="83"/>
      <c r="HW117" s="83"/>
      <c r="HX117" s="83"/>
      <c r="HY117" s="83"/>
      <c r="HZ117" s="83"/>
      <c r="IA117" s="83"/>
      <c r="IB117" s="83"/>
      <c r="IC117" s="83"/>
      <c r="ID117" s="83"/>
      <c r="IE117" s="83"/>
      <c r="IF117" s="83"/>
      <c r="IG117" s="83"/>
      <c r="IH117" s="83"/>
      <c r="II117" s="83"/>
      <c r="IJ117" s="83"/>
      <c r="IK117" s="83"/>
      <c r="IL117" s="83"/>
      <c r="IM117" s="83"/>
      <c r="IN117" s="83"/>
      <c r="IO117" s="83"/>
      <c r="IP117" s="83"/>
      <c r="IQ117" s="83"/>
      <c r="IR117" s="83"/>
      <c r="IS117" s="83"/>
      <c r="IT117" s="83"/>
      <c r="IU117" s="83"/>
      <c r="IV117" s="83"/>
      <c r="IW117" s="83"/>
      <c r="IX117" s="83"/>
      <c r="IY117" s="83"/>
      <c r="IZ117" s="83"/>
      <c r="JA117" s="83"/>
      <c r="JB117" s="83"/>
      <c r="JC117" s="83"/>
      <c r="JD117" s="83"/>
      <c r="JE117" s="83"/>
      <c r="JF117" s="83"/>
      <c r="JG117" s="83"/>
      <c r="JH117" s="83"/>
      <c r="JI117" s="83"/>
      <c r="JJ117" s="83"/>
      <c r="JK117" s="83"/>
      <c r="JL117" s="83"/>
      <c r="JM117" s="83"/>
      <c r="JN117" s="83"/>
      <c r="JO117" s="83"/>
      <c r="JP117" s="83"/>
      <c r="JQ117" s="83"/>
      <c r="JR117" s="83"/>
      <c r="JS117" s="83"/>
      <c r="JT117" s="83"/>
      <c r="JU117" s="83"/>
      <c r="JV117" s="83"/>
      <c r="JW117" s="83"/>
      <c r="JX117" s="83"/>
      <c r="JY117" s="83"/>
      <c r="JZ117" s="83"/>
      <c r="KA117" s="83"/>
      <c r="KB117" s="83"/>
      <c r="KC117" s="83"/>
      <c r="KD117" s="83"/>
      <c r="KE117" s="83"/>
      <c r="KF117" s="83"/>
    </row>
    <row r="118" spans="1:292" s="38" customFormat="1" x14ac:dyDescent="0.2">
      <c r="C118" s="39"/>
      <c r="E118" s="39"/>
      <c r="F118" s="39"/>
      <c r="G118" s="187"/>
      <c r="H118" s="48"/>
      <c r="I118" s="48"/>
      <c r="J118" s="48"/>
      <c r="K118" s="76"/>
      <c r="L118" s="48"/>
      <c r="M118" s="48"/>
      <c r="N118" s="48"/>
      <c r="O118" s="48"/>
      <c r="P118" s="48"/>
      <c r="Q118" s="48"/>
      <c r="R118" s="48"/>
      <c r="S118" s="48"/>
      <c r="T118" s="48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3"/>
      <c r="FL118" s="83"/>
      <c r="FM118" s="83"/>
      <c r="FN118" s="83"/>
      <c r="FO118" s="83"/>
      <c r="FP118" s="83"/>
      <c r="FQ118" s="83"/>
      <c r="FR118" s="83"/>
      <c r="FS118" s="83"/>
      <c r="FT118" s="83"/>
      <c r="FU118" s="83"/>
      <c r="FV118" s="83"/>
      <c r="FW118" s="83"/>
      <c r="FX118" s="83"/>
      <c r="FY118" s="83"/>
      <c r="FZ118" s="83"/>
      <c r="GA118" s="83"/>
      <c r="GB118" s="83"/>
      <c r="GC118" s="83"/>
      <c r="GD118" s="83"/>
      <c r="GE118" s="83"/>
      <c r="GF118" s="83"/>
      <c r="GG118" s="83"/>
      <c r="GH118" s="83"/>
      <c r="GI118" s="83"/>
      <c r="GJ118" s="83"/>
      <c r="GK118" s="83"/>
      <c r="GL118" s="83"/>
      <c r="GM118" s="83"/>
      <c r="GN118" s="83"/>
      <c r="GO118" s="83"/>
      <c r="GP118" s="83"/>
      <c r="GQ118" s="83"/>
      <c r="GR118" s="83"/>
      <c r="GS118" s="83"/>
      <c r="GT118" s="83"/>
      <c r="GU118" s="83"/>
      <c r="GV118" s="83"/>
      <c r="GW118" s="83"/>
      <c r="GX118" s="83"/>
      <c r="GY118" s="83"/>
      <c r="GZ118" s="83"/>
      <c r="HA118" s="83"/>
      <c r="HB118" s="83"/>
      <c r="HC118" s="83"/>
      <c r="HD118" s="83"/>
      <c r="HE118" s="83"/>
      <c r="HF118" s="83"/>
      <c r="HG118" s="83"/>
      <c r="HH118" s="83"/>
      <c r="HI118" s="83"/>
      <c r="HJ118" s="83"/>
      <c r="HK118" s="83"/>
      <c r="HL118" s="83"/>
      <c r="HM118" s="83"/>
      <c r="HN118" s="83"/>
      <c r="HO118" s="83"/>
      <c r="HP118" s="83"/>
      <c r="HQ118" s="83"/>
      <c r="HR118" s="83"/>
      <c r="HS118" s="83"/>
      <c r="HT118" s="83"/>
      <c r="HU118" s="83"/>
      <c r="HV118" s="83"/>
      <c r="HW118" s="83"/>
      <c r="HX118" s="83"/>
      <c r="HY118" s="83"/>
      <c r="HZ118" s="83"/>
      <c r="IA118" s="83"/>
      <c r="IB118" s="83"/>
      <c r="IC118" s="83"/>
      <c r="ID118" s="83"/>
      <c r="IE118" s="83"/>
      <c r="IF118" s="83"/>
      <c r="IG118" s="83"/>
      <c r="IH118" s="83"/>
      <c r="II118" s="83"/>
      <c r="IJ118" s="83"/>
      <c r="IK118" s="83"/>
      <c r="IL118" s="83"/>
      <c r="IM118" s="83"/>
      <c r="IN118" s="83"/>
      <c r="IO118" s="83"/>
      <c r="IP118" s="83"/>
      <c r="IQ118" s="83"/>
      <c r="IR118" s="83"/>
      <c r="IS118" s="83"/>
      <c r="IT118" s="83"/>
      <c r="IU118" s="83"/>
      <c r="IV118" s="83"/>
      <c r="IW118" s="83"/>
      <c r="IX118" s="83"/>
      <c r="IY118" s="83"/>
      <c r="IZ118" s="83"/>
      <c r="JA118" s="83"/>
      <c r="JB118" s="83"/>
      <c r="JC118" s="83"/>
      <c r="JD118" s="83"/>
      <c r="JE118" s="83"/>
      <c r="JF118" s="83"/>
      <c r="JG118" s="83"/>
      <c r="JH118" s="83"/>
      <c r="JI118" s="83"/>
      <c r="JJ118" s="83"/>
      <c r="JK118" s="83"/>
      <c r="JL118" s="83"/>
      <c r="JM118" s="83"/>
      <c r="JN118" s="83"/>
      <c r="JO118" s="83"/>
      <c r="JP118" s="83"/>
      <c r="JQ118" s="83"/>
      <c r="JR118" s="83"/>
      <c r="JS118" s="83"/>
      <c r="JT118" s="83"/>
      <c r="JU118" s="83"/>
      <c r="JV118" s="83"/>
      <c r="JW118" s="83"/>
      <c r="JX118" s="83"/>
      <c r="JY118" s="83"/>
      <c r="JZ118" s="83"/>
      <c r="KA118" s="83"/>
      <c r="KB118" s="83"/>
      <c r="KC118" s="83"/>
      <c r="KD118" s="83"/>
      <c r="KE118" s="83"/>
      <c r="KF118" s="83"/>
    </row>
    <row r="119" spans="1:292" s="38" customFormat="1" x14ac:dyDescent="0.2">
      <c r="C119" s="39"/>
      <c r="E119" s="39"/>
      <c r="F119" s="39"/>
      <c r="G119" s="187"/>
      <c r="H119" s="48"/>
      <c r="I119" s="48"/>
      <c r="J119" s="48"/>
      <c r="K119" s="76"/>
      <c r="L119" s="48"/>
      <c r="M119" s="48"/>
      <c r="N119" s="48"/>
      <c r="O119" s="48"/>
      <c r="P119" s="48"/>
      <c r="Q119" s="48"/>
      <c r="R119" s="48"/>
      <c r="S119" s="48"/>
      <c r="T119" s="48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  <c r="FI119" s="83"/>
      <c r="FJ119" s="83"/>
      <c r="FK119" s="83"/>
      <c r="FL119" s="83"/>
      <c r="FM119" s="83"/>
      <c r="FN119" s="83"/>
      <c r="FO119" s="83"/>
      <c r="FP119" s="83"/>
      <c r="FQ119" s="83"/>
      <c r="FR119" s="83"/>
      <c r="FS119" s="83"/>
      <c r="FT119" s="83"/>
      <c r="FU119" s="83"/>
      <c r="FV119" s="83"/>
      <c r="FW119" s="83"/>
      <c r="FX119" s="83"/>
      <c r="FY119" s="83"/>
      <c r="FZ119" s="83"/>
      <c r="GA119" s="83"/>
      <c r="GB119" s="83"/>
      <c r="GC119" s="83"/>
      <c r="GD119" s="83"/>
      <c r="GE119" s="83"/>
      <c r="GF119" s="83"/>
      <c r="GG119" s="83"/>
      <c r="GH119" s="83"/>
      <c r="GI119" s="83"/>
      <c r="GJ119" s="83"/>
      <c r="GK119" s="83"/>
      <c r="GL119" s="83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/>
      <c r="GX119" s="83"/>
      <c r="GY119" s="83"/>
      <c r="GZ119" s="83"/>
      <c r="HA119" s="83"/>
      <c r="HB119" s="83"/>
      <c r="HC119" s="83"/>
      <c r="HD119" s="83"/>
      <c r="HE119" s="83"/>
      <c r="HF119" s="83"/>
      <c r="HG119" s="83"/>
      <c r="HH119" s="83"/>
      <c r="HI119" s="83"/>
      <c r="HJ119" s="83"/>
      <c r="HK119" s="83"/>
      <c r="HL119" s="83"/>
      <c r="HM119" s="83"/>
      <c r="HN119" s="83"/>
      <c r="HO119" s="83"/>
      <c r="HP119" s="83"/>
      <c r="HQ119" s="83"/>
      <c r="HR119" s="83"/>
      <c r="HS119" s="83"/>
      <c r="HT119" s="83"/>
      <c r="HU119" s="83"/>
      <c r="HV119" s="83"/>
      <c r="HW119" s="83"/>
      <c r="HX119" s="83"/>
      <c r="HY119" s="83"/>
      <c r="HZ119" s="83"/>
      <c r="IA119" s="83"/>
      <c r="IB119" s="83"/>
      <c r="IC119" s="83"/>
      <c r="ID119" s="83"/>
      <c r="IE119" s="83"/>
      <c r="IF119" s="83"/>
      <c r="IG119" s="83"/>
      <c r="IH119" s="83"/>
      <c r="II119" s="83"/>
      <c r="IJ119" s="83"/>
      <c r="IK119" s="83"/>
      <c r="IL119" s="83"/>
      <c r="IM119" s="83"/>
      <c r="IN119" s="83"/>
      <c r="IO119" s="83"/>
      <c r="IP119" s="83"/>
      <c r="IQ119" s="83"/>
      <c r="IR119" s="83"/>
      <c r="IS119" s="83"/>
      <c r="IT119" s="83"/>
      <c r="IU119" s="83"/>
      <c r="IV119" s="83"/>
      <c r="IW119" s="83"/>
      <c r="IX119" s="83"/>
      <c r="IY119" s="83"/>
      <c r="IZ119" s="83"/>
      <c r="JA119" s="83"/>
      <c r="JB119" s="83"/>
      <c r="JC119" s="83"/>
      <c r="JD119" s="83"/>
      <c r="JE119" s="83"/>
      <c r="JF119" s="83"/>
      <c r="JG119" s="83"/>
      <c r="JH119" s="83"/>
      <c r="JI119" s="83"/>
      <c r="JJ119" s="83"/>
      <c r="JK119" s="83"/>
      <c r="JL119" s="83"/>
      <c r="JM119" s="83"/>
      <c r="JN119" s="83"/>
      <c r="JO119" s="83"/>
      <c r="JP119" s="83"/>
      <c r="JQ119" s="83"/>
      <c r="JR119" s="83"/>
      <c r="JS119" s="83"/>
      <c r="JT119" s="83"/>
      <c r="JU119" s="83"/>
      <c r="JV119" s="83"/>
      <c r="JW119" s="83"/>
      <c r="JX119" s="83"/>
      <c r="JY119" s="83"/>
      <c r="JZ119" s="83"/>
      <c r="KA119" s="83"/>
      <c r="KB119" s="83"/>
      <c r="KC119" s="83"/>
      <c r="KD119" s="83"/>
      <c r="KE119" s="83"/>
      <c r="KF119" s="83"/>
    </row>
    <row r="120" spans="1:292" s="38" customFormat="1" x14ac:dyDescent="0.2">
      <c r="C120" s="39"/>
      <c r="E120" s="39"/>
      <c r="F120" s="39"/>
      <c r="G120" s="187"/>
      <c r="H120" s="48"/>
      <c r="I120" s="48"/>
      <c r="J120" s="48"/>
      <c r="K120" s="76"/>
      <c r="L120" s="48"/>
      <c r="M120" s="48"/>
      <c r="N120" s="48"/>
      <c r="O120" s="48"/>
      <c r="P120" s="48"/>
      <c r="Q120" s="48"/>
      <c r="R120" s="48"/>
      <c r="S120" s="48"/>
      <c r="T120" s="48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3"/>
      <c r="FL120" s="83"/>
      <c r="FM120" s="83"/>
      <c r="FN120" s="83"/>
      <c r="FO120" s="83"/>
      <c r="FP120" s="83"/>
      <c r="FQ120" s="83"/>
      <c r="FR120" s="83"/>
      <c r="FS120" s="83"/>
      <c r="FT120" s="83"/>
      <c r="FU120" s="83"/>
      <c r="FV120" s="83"/>
      <c r="FW120" s="83"/>
      <c r="FX120" s="83"/>
      <c r="FY120" s="83"/>
      <c r="FZ120" s="83"/>
      <c r="GA120" s="83"/>
      <c r="GB120" s="83"/>
      <c r="GC120" s="83"/>
      <c r="GD120" s="83"/>
      <c r="GE120" s="83"/>
      <c r="GF120" s="83"/>
      <c r="GG120" s="83"/>
      <c r="GH120" s="83"/>
      <c r="GI120" s="83"/>
      <c r="GJ120" s="83"/>
      <c r="GK120" s="83"/>
      <c r="GL120" s="83"/>
      <c r="GM120" s="83"/>
      <c r="GN120" s="83"/>
      <c r="GO120" s="83"/>
      <c r="GP120" s="83"/>
      <c r="GQ120" s="83"/>
      <c r="GR120" s="83"/>
      <c r="GS120" s="83"/>
      <c r="GT120" s="83"/>
      <c r="GU120" s="83"/>
      <c r="GV120" s="83"/>
      <c r="GW120" s="83"/>
      <c r="GX120" s="83"/>
      <c r="GY120" s="83"/>
      <c r="GZ120" s="83"/>
      <c r="HA120" s="83"/>
      <c r="HB120" s="83"/>
      <c r="HC120" s="83"/>
      <c r="HD120" s="83"/>
      <c r="HE120" s="83"/>
      <c r="HF120" s="83"/>
      <c r="HG120" s="83"/>
      <c r="HH120" s="83"/>
      <c r="HI120" s="83"/>
      <c r="HJ120" s="83"/>
      <c r="HK120" s="83"/>
      <c r="HL120" s="83"/>
      <c r="HM120" s="83"/>
      <c r="HN120" s="83"/>
      <c r="HO120" s="83"/>
      <c r="HP120" s="83"/>
      <c r="HQ120" s="83"/>
      <c r="HR120" s="83"/>
      <c r="HS120" s="83"/>
      <c r="HT120" s="83"/>
      <c r="HU120" s="83"/>
      <c r="HV120" s="83"/>
      <c r="HW120" s="83"/>
      <c r="HX120" s="83"/>
      <c r="HY120" s="83"/>
      <c r="HZ120" s="83"/>
      <c r="IA120" s="83"/>
      <c r="IB120" s="83"/>
      <c r="IC120" s="83"/>
      <c r="ID120" s="83"/>
      <c r="IE120" s="83"/>
      <c r="IF120" s="83"/>
      <c r="IG120" s="83"/>
      <c r="IH120" s="83"/>
      <c r="II120" s="83"/>
      <c r="IJ120" s="83"/>
      <c r="IK120" s="83"/>
      <c r="IL120" s="83"/>
      <c r="IM120" s="83"/>
      <c r="IN120" s="83"/>
      <c r="IO120" s="83"/>
      <c r="IP120" s="83"/>
      <c r="IQ120" s="83"/>
      <c r="IR120" s="83"/>
      <c r="IS120" s="83"/>
      <c r="IT120" s="83"/>
      <c r="IU120" s="83"/>
      <c r="IV120" s="83"/>
      <c r="IW120" s="83"/>
      <c r="IX120" s="83"/>
      <c r="IY120" s="83"/>
      <c r="IZ120" s="83"/>
      <c r="JA120" s="83"/>
      <c r="JB120" s="83"/>
      <c r="JC120" s="83"/>
      <c r="JD120" s="83"/>
      <c r="JE120" s="83"/>
      <c r="JF120" s="83"/>
      <c r="JG120" s="83"/>
      <c r="JH120" s="83"/>
      <c r="JI120" s="83"/>
      <c r="JJ120" s="83"/>
      <c r="JK120" s="83"/>
      <c r="JL120" s="83"/>
      <c r="JM120" s="83"/>
      <c r="JN120" s="83"/>
      <c r="JO120" s="83"/>
      <c r="JP120" s="83"/>
      <c r="JQ120" s="83"/>
      <c r="JR120" s="83"/>
      <c r="JS120" s="83"/>
      <c r="JT120" s="83"/>
      <c r="JU120" s="83"/>
      <c r="JV120" s="83"/>
      <c r="JW120" s="83"/>
      <c r="JX120" s="83"/>
      <c r="JY120" s="83"/>
      <c r="JZ120" s="83"/>
      <c r="KA120" s="83"/>
      <c r="KB120" s="83"/>
      <c r="KC120" s="83"/>
      <c r="KD120" s="83"/>
      <c r="KE120" s="83"/>
      <c r="KF120" s="83"/>
    </row>
    <row r="121" spans="1:292" s="38" customFormat="1" x14ac:dyDescent="0.2">
      <c r="C121" s="39"/>
      <c r="E121" s="39"/>
      <c r="F121" s="39"/>
      <c r="G121" s="188"/>
      <c r="H121" s="48"/>
      <c r="I121" s="48"/>
      <c r="J121" s="48"/>
      <c r="K121" s="76"/>
      <c r="L121" s="48"/>
      <c r="M121" s="48"/>
      <c r="N121" s="48"/>
      <c r="O121" s="48"/>
      <c r="P121" s="48"/>
      <c r="Q121" s="48"/>
      <c r="R121" s="48"/>
      <c r="S121" s="48"/>
      <c r="T121" s="48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3"/>
      <c r="FL121" s="83"/>
      <c r="FM121" s="83"/>
      <c r="FN121" s="83"/>
      <c r="FO121" s="83"/>
      <c r="FP121" s="83"/>
      <c r="FQ121" s="83"/>
      <c r="FR121" s="83"/>
      <c r="FS121" s="83"/>
      <c r="FT121" s="83"/>
      <c r="FU121" s="83"/>
      <c r="FV121" s="83"/>
      <c r="FW121" s="83"/>
      <c r="FX121" s="83"/>
      <c r="FY121" s="83"/>
      <c r="FZ121" s="83"/>
      <c r="GA121" s="83"/>
      <c r="GB121" s="83"/>
      <c r="GC121" s="83"/>
      <c r="GD121" s="83"/>
      <c r="GE121" s="83"/>
      <c r="GF121" s="83"/>
      <c r="GG121" s="83"/>
      <c r="GH121" s="83"/>
      <c r="GI121" s="83"/>
      <c r="GJ121" s="83"/>
      <c r="GK121" s="83"/>
      <c r="GL121" s="83"/>
      <c r="GM121" s="83"/>
      <c r="GN121" s="83"/>
      <c r="GO121" s="83"/>
      <c r="GP121" s="83"/>
      <c r="GQ121" s="83"/>
      <c r="GR121" s="83"/>
      <c r="GS121" s="83"/>
      <c r="GT121" s="83"/>
      <c r="GU121" s="83"/>
      <c r="GV121" s="83"/>
      <c r="GW121" s="83"/>
      <c r="GX121" s="83"/>
      <c r="GY121" s="83"/>
      <c r="GZ121" s="83"/>
      <c r="HA121" s="83"/>
      <c r="HB121" s="83"/>
      <c r="HC121" s="83"/>
      <c r="HD121" s="83"/>
      <c r="HE121" s="83"/>
      <c r="HF121" s="83"/>
      <c r="HG121" s="83"/>
      <c r="HH121" s="83"/>
      <c r="HI121" s="83"/>
      <c r="HJ121" s="83"/>
      <c r="HK121" s="83"/>
      <c r="HL121" s="83"/>
      <c r="HM121" s="83"/>
      <c r="HN121" s="83"/>
      <c r="HO121" s="83"/>
      <c r="HP121" s="83"/>
      <c r="HQ121" s="83"/>
      <c r="HR121" s="83"/>
      <c r="HS121" s="83"/>
      <c r="HT121" s="83"/>
      <c r="HU121" s="83"/>
      <c r="HV121" s="83"/>
      <c r="HW121" s="83"/>
      <c r="HX121" s="83"/>
      <c r="HY121" s="83"/>
      <c r="HZ121" s="83"/>
      <c r="IA121" s="83"/>
      <c r="IB121" s="83"/>
      <c r="IC121" s="83"/>
      <c r="ID121" s="83"/>
      <c r="IE121" s="83"/>
      <c r="IF121" s="83"/>
      <c r="IG121" s="83"/>
      <c r="IH121" s="83"/>
      <c r="II121" s="83"/>
      <c r="IJ121" s="83"/>
      <c r="IK121" s="83"/>
      <c r="IL121" s="83"/>
      <c r="IM121" s="83"/>
      <c r="IN121" s="83"/>
      <c r="IO121" s="83"/>
      <c r="IP121" s="83"/>
      <c r="IQ121" s="83"/>
      <c r="IR121" s="83"/>
      <c r="IS121" s="83"/>
      <c r="IT121" s="83"/>
      <c r="IU121" s="83"/>
      <c r="IV121" s="83"/>
      <c r="IW121" s="83"/>
      <c r="IX121" s="83"/>
      <c r="IY121" s="83"/>
      <c r="IZ121" s="83"/>
      <c r="JA121" s="83"/>
      <c r="JB121" s="83"/>
      <c r="JC121" s="83"/>
      <c r="JD121" s="83"/>
      <c r="JE121" s="83"/>
      <c r="JF121" s="83"/>
      <c r="JG121" s="83"/>
      <c r="JH121" s="83"/>
      <c r="JI121" s="83"/>
      <c r="JJ121" s="83"/>
      <c r="JK121" s="83"/>
      <c r="JL121" s="83"/>
      <c r="JM121" s="83"/>
      <c r="JN121" s="83"/>
      <c r="JO121" s="83"/>
      <c r="JP121" s="83"/>
      <c r="JQ121" s="83"/>
      <c r="JR121" s="83"/>
      <c r="JS121" s="83"/>
      <c r="JT121" s="83"/>
      <c r="JU121" s="83"/>
      <c r="JV121" s="83"/>
      <c r="JW121" s="83"/>
      <c r="JX121" s="83"/>
      <c r="JY121" s="83"/>
      <c r="JZ121" s="83"/>
      <c r="KA121" s="83"/>
      <c r="KB121" s="83"/>
      <c r="KC121" s="83"/>
      <c r="KD121" s="83"/>
      <c r="KE121" s="83"/>
      <c r="KF121" s="83"/>
    </row>
    <row r="122" spans="1:292" s="139" customFormat="1" x14ac:dyDescent="0.2">
      <c r="A122" s="38"/>
      <c r="B122" s="38"/>
      <c r="C122" s="39"/>
      <c r="D122" s="38"/>
      <c r="E122" s="39"/>
      <c r="F122" s="39"/>
      <c r="G122" s="188"/>
      <c r="H122" s="157"/>
      <c r="I122" s="143"/>
      <c r="J122" s="143"/>
      <c r="K122" s="143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  <c r="EJ122" s="140"/>
      <c r="EK122" s="140"/>
      <c r="EL122" s="140"/>
      <c r="EM122" s="140"/>
      <c r="EN122" s="140"/>
      <c r="EO122" s="140"/>
      <c r="EP122" s="140"/>
      <c r="EQ122" s="140"/>
      <c r="ER122" s="140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40"/>
      <c r="FO122" s="140"/>
      <c r="FP122" s="140"/>
      <c r="FQ122" s="140"/>
      <c r="FR122" s="140"/>
      <c r="FS122" s="140"/>
      <c r="FT122" s="140"/>
      <c r="FU122" s="140"/>
      <c r="FV122" s="140"/>
      <c r="FW122" s="140"/>
      <c r="FX122" s="140"/>
      <c r="FY122" s="140"/>
      <c r="FZ122" s="140"/>
      <c r="GA122" s="140"/>
      <c r="GB122" s="140"/>
      <c r="GC122" s="140"/>
      <c r="GD122" s="140"/>
      <c r="GE122" s="140"/>
      <c r="GF122" s="140"/>
      <c r="GG122" s="140"/>
      <c r="GH122" s="140"/>
      <c r="GI122" s="140"/>
      <c r="GJ122" s="140"/>
      <c r="GK122" s="140"/>
      <c r="GL122" s="140"/>
      <c r="GM122" s="140"/>
      <c r="GN122" s="140"/>
      <c r="GO122" s="140"/>
      <c r="GP122" s="140"/>
      <c r="GQ122" s="140"/>
      <c r="GR122" s="140"/>
      <c r="GS122" s="140"/>
      <c r="GT122" s="140"/>
      <c r="GU122" s="140"/>
      <c r="GV122" s="140"/>
      <c r="GW122" s="140"/>
      <c r="GX122" s="140"/>
      <c r="GY122" s="140"/>
      <c r="GZ122" s="140"/>
      <c r="HA122" s="140"/>
      <c r="HB122" s="140"/>
      <c r="HC122" s="140"/>
      <c r="HD122" s="140"/>
      <c r="HE122" s="140"/>
      <c r="HF122" s="140"/>
      <c r="HG122" s="140"/>
      <c r="HH122" s="140"/>
      <c r="HI122" s="140"/>
      <c r="HJ122" s="140"/>
      <c r="HK122" s="140"/>
      <c r="HL122" s="140"/>
      <c r="HM122" s="140"/>
      <c r="HN122" s="140"/>
      <c r="HO122" s="140"/>
      <c r="HP122" s="140"/>
      <c r="HQ122" s="140"/>
      <c r="HR122" s="140"/>
      <c r="HS122" s="140"/>
      <c r="HT122" s="140"/>
      <c r="HU122" s="140"/>
      <c r="HV122" s="140"/>
      <c r="HW122" s="140"/>
      <c r="HX122" s="140"/>
      <c r="HY122" s="140"/>
      <c r="HZ122" s="140"/>
      <c r="IA122" s="140"/>
      <c r="IB122" s="140"/>
      <c r="IC122" s="140"/>
      <c r="ID122" s="140"/>
      <c r="IE122" s="140"/>
      <c r="IF122" s="140"/>
      <c r="IG122" s="140"/>
      <c r="IH122" s="140"/>
      <c r="II122" s="140"/>
      <c r="IJ122" s="140"/>
      <c r="IK122" s="140"/>
      <c r="IL122" s="140"/>
      <c r="IM122" s="140"/>
      <c r="IN122" s="140"/>
      <c r="IO122" s="140"/>
      <c r="IP122" s="140"/>
      <c r="IQ122" s="140"/>
      <c r="IR122" s="140"/>
      <c r="IS122" s="140"/>
      <c r="IT122" s="140"/>
      <c r="IU122" s="140"/>
      <c r="IV122" s="140"/>
      <c r="IW122" s="140"/>
      <c r="IX122" s="140"/>
      <c r="IY122" s="140"/>
      <c r="IZ122" s="140"/>
      <c r="JA122" s="140"/>
      <c r="JB122" s="140"/>
      <c r="JC122" s="140"/>
      <c r="JD122" s="140"/>
      <c r="JE122" s="140"/>
      <c r="JF122" s="140"/>
      <c r="JG122" s="140"/>
      <c r="JH122" s="140"/>
      <c r="JI122" s="140"/>
      <c r="JJ122" s="140"/>
      <c r="JK122" s="140"/>
      <c r="JL122" s="140"/>
      <c r="JM122" s="140"/>
      <c r="JN122" s="140"/>
      <c r="JO122" s="140"/>
      <c r="JP122" s="140"/>
      <c r="JQ122" s="140"/>
      <c r="JR122" s="140"/>
      <c r="JS122" s="140"/>
      <c r="JT122" s="140"/>
      <c r="JU122" s="140"/>
      <c r="JV122" s="140"/>
      <c r="JW122" s="140"/>
      <c r="JX122" s="140"/>
      <c r="JY122" s="140"/>
      <c r="JZ122" s="140"/>
      <c r="KA122" s="140"/>
      <c r="KB122" s="140"/>
      <c r="KC122" s="140"/>
      <c r="KD122" s="140"/>
      <c r="KE122" s="140"/>
      <c r="KF122" s="140"/>
    </row>
    <row r="123" spans="1:292" s="139" customFormat="1" x14ac:dyDescent="0.2">
      <c r="A123" s="38"/>
      <c r="B123" s="38"/>
      <c r="C123" s="39"/>
      <c r="D123" s="38"/>
      <c r="E123" s="39"/>
      <c r="F123" s="39"/>
      <c r="G123" s="182"/>
      <c r="H123" s="157"/>
      <c r="I123" s="143"/>
      <c r="J123" s="143"/>
      <c r="K123" s="143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0"/>
      <c r="EN123" s="140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40"/>
      <c r="FO123" s="140"/>
      <c r="FP123" s="140"/>
      <c r="FQ123" s="140"/>
      <c r="FR123" s="140"/>
      <c r="FS123" s="140"/>
      <c r="FT123" s="140"/>
      <c r="FU123" s="140"/>
      <c r="FV123" s="140"/>
      <c r="FW123" s="140"/>
      <c r="FX123" s="140"/>
      <c r="FY123" s="140"/>
      <c r="FZ123" s="140"/>
      <c r="GA123" s="140"/>
      <c r="GB123" s="140"/>
      <c r="GC123" s="140"/>
      <c r="GD123" s="140"/>
      <c r="GE123" s="140"/>
      <c r="GF123" s="140"/>
      <c r="GG123" s="140"/>
      <c r="GH123" s="140"/>
      <c r="GI123" s="140"/>
      <c r="GJ123" s="140"/>
      <c r="GK123" s="140"/>
      <c r="GL123" s="140"/>
      <c r="GM123" s="140"/>
      <c r="GN123" s="140"/>
      <c r="GO123" s="140"/>
      <c r="GP123" s="140"/>
      <c r="GQ123" s="140"/>
      <c r="GR123" s="140"/>
      <c r="GS123" s="140"/>
      <c r="GT123" s="140"/>
      <c r="GU123" s="140"/>
      <c r="GV123" s="140"/>
      <c r="GW123" s="140"/>
      <c r="GX123" s="140"/>
      <c r="GY123" s="140"/>
      <c r="GZ123" s="140"/>
      <c r="HA123" s="140"/>
      <c r="HB123" s="140"/>
      <c r="HC123" s="140"/>
      <c r="HD123" s="140"/>
      <c r="HE123" s="140"/>
      <c r="HF123" s="140"/>
      <c r="HG123" s="140"/>
      <c r="HH123" s="140"/>
      <c r="HI123" s="140"/>
      <c r="HJ123" s="140"/>
      <c r="HK123" s="140"/>
      <c r="HL123" s="140"/>
      <c r="HM123" s="140"/>
      <c r="HN123" s="140"/>
      <c r="HO123" s="140"/>
      <c r="HP123" s="140"/>
      <c r="HQ123" s="140"/>
      <c r="HR123" s="140"/>
      <c r="HS123" s="140"/>
      <c r="HT123" s="140"/>
      <c r="HU123" s="140"/>
      <c r="HV123" s="140"/>
      <c r="HW123" s="140"/>
      <c r="HX123" s="140"/>
      <c r="HY123" s="140"/>
      <c r="HZ123" s="140"/>
      <c r="IA123" s="140"/>
      <c r="IB123" s="140"/>
      <c r="IC123" s="140"/>
      <c r="ID123" s="140"/>
      <c r="IE123" s="140"/>
      <c r="IF123" s="140"/>
      <c r="IG123" s="140"/>
      <c r="IH123" s="140"/>
      <c r="II123" s="140"/>
      <c r="IJ123" s="140"/>
      <c r="IK123" s="140"/>
      <c r="IL123" s="140"/>
      <c r="IM123" s="140"/>
      <c r="IN123" s="140"/>
      <c r="IO123" s="140"/>
      <c r="IP123" s="140"/>
      <c r="IQ123" s="140"/>
      <c r="IR123" s="140"/>
      <c r="IS123" s="140"/>
      <c r="IT123" s="140"/>
      <c r="IU123" s="140"/>
      <c r="IV123" s="140"/>
      <c r="IW123" s="140"/>
      <c r="IX123" s="140"/>
      <c r="IY123" s="140"/>
      <c r="IZ123" s="140"/>
      <c r="JA123" s="140"/>
      <c r="JB123" s="140"/>
      <c r="JC123" s="140"/>
      <c r="JD123" s="140"/>
      <c r="JE123" s="140"/>
      <c r="JF123" s="140"/>
      <c r="JG123" s="140"/>
      <c r="JH123" s="140"/>
      <c r="JI123" s="140"/>
      <c r="JJ123" s="140"/>
      <c r="JK123" s="140"/>
      <c r="JL123" s="140"/>
      <c r="JM123" s="140"/>
      <c r="JN123" s="140"/>
      <c r="JO123" s="140"/>
      <c r="JP123" s="140"/>
      <c r="JQ123" s="140"/>
      <c r="JR123" s="140"/>
      <c r="JS123" s="140"/>
      <c r="JT123" s="140"/>
      <c r="JU123" s="140"/>
      <c r="JV123" s="140"/>
      <c r="JW123" s="140"/>
      <c r="JX123" s="140"/>
      <c r="JY123" s="140"/>
      <c r="JZ123" s="140"/>
      <c r="KA123" s="140"/>
      <c r="KB123" s="140"/>
      <c r="KC123" s="140"/>
      <c r="KD123" s="140"/>
      <c r="KE123" s="140"/>
      <c r="KF123" s="140"/>
    </row>
    <row r="124" spans="1:292" x14ac:dyDescent="0.2">
      <c r="A124" s="38"/>
      <c r="B124" s="38"/>
      <c r="C124" s="39"/>
      <c r="D124" s="38"/>
      <c r="E124" s="39"/>
      <c r="F124" s="39"/>
      <c r="G124" s="182"/>
      <c r="H124" s="38"/>
      <c r="I124" s="38"/>
      <c r="J124" s="38"/>
      <c r="K124" s="82"/>
    </row>
    <row r="125" spans="1:292" x14ac:dyDescent="0.2">
      <c r="A125" s="38"/>
      <c r="B125" s="38"/>
      <c r="C125" s="39"/>
      <c r="D125" s="38"/>
      <c r="E125" s="39"/>
      <c r="F125" s="39"/>
      <c r="G125" s="182"/>
      <c r="H125" s="38"/>
      <c r="I125" s="38"/>
      <c r="J125" s="38"/>
      <c r="K125" s="82"/>
    </row>
    <row r="126" spans="1:292" x14ac:dyDescent="0.2">
      <c r="A126" s="38"/>
      <c r="B126" s="38"/>
      <c r="C126" s="39"/>
      <c r="D126" s="38"/>
      <c r="E126" s="39"/>
      <c r="F126" s="39"/>
      <c r="G126" s="182"/>
      <c r="H126" s="38"/>
      <c r="I126" s="38"/>
      <c r="J126" s="38"/>
      <c r="K126" s="82"/>
    </row>
    <row r="127" spans="1:292" x14ac:dyDescent="0.2">
      <c r="A127" s="38"/>
      <c r="B127" s="38"/>
      <c r="C127" s="39"/>
      <c r="D127" s="38"/>
      <c r="E127" s="39"/>
      <c r="F127" s="39"/>
      <c r="G127" s="182"/>
      <c r="H127" s="38"/>
      <c r="I127" s="38"/>
      <c r="J127" s="38"/>
      <c r="K127" s="82"/>
    </row>
    <row r="128" spans="1:292" x14ac:dyDescent="0.2">
      <c r="A128" s="38"/>
      <c r="B128" s="38"/>
      <c r="C128" s="39"/>
      <c r="D128" s="38"/>
      <c r="E128" s="39"/>
      <c r="F128" s="39"/>
      <c r="G128" s="182"/>
      <c r="H128" s="38"/>
      <c r="I128" s="38"/>
      <c r="J128" s="38"/>
      <c r="K128" s="82"/>
    </row>
    <row r="129" spans="1:11" x14ac:dyDescent="0.2">
      <c r="A129" s="38"/>
      <c r="B129" s="38"/>
      <c r="C129" s="39"/>
      <c r="D129" s="38"/>
      <c r="E129" s="39"/>
      <c r="F129" s="39"/>
      <c r="G129" s="182"/>
      <c r="H129" s="38"/>
      <c r="I129" s="38"/>
      <c r="J129" s="38"/>
      <c r="K129" s="82"/>
    </row>
    <row r="130" spans="1:11" x14ac:dyDescent="0.2">
      <c r="A130" s="38"/>
      <c r="B130" s="38"/>
      <c r="C130" s="39"/>
      <c r="D130" s="38"/>
      <c r="E130" s="39"/>
      <c r="F130" s="39"/>
      <c r="G130" s="182"/>
      <c r="H130" s="38"/>
      <c r="I130" s="38"/>
      <c r="J130" s="38"/>
      <c r="K130" s="82"/>
    </row>
    <row r="131" spans="1:11" x14ac:dyDescent="0.2">
      <c r="A131" s="38"/>
      <c r="B131" s="38"/>
      <c r="C131" s="39"/>
      <c r="D131" s="38"/>
      <c r="E131" s="39"/>
      <c r="F131" s="39"/>
      <c r="G131" s="182"/>
      <c r="H131" s="38"/>
      <c r="I131" s="38"/>
      <c r="J131" s="38"/>
      <c r="K131" s="82"/>
    </row>
    <row r="132" spans="1:11" x14ac:dyDescent="0.2">
      <c r="A132" s="38"/>
      <c r="B132" s="38"/>
      <c r="C132" s="39"/>
      <c r="D132" s="38"/>
      <c r="E132" s="39"/>
      <c r="F132" s="39"/>
      <c r="G132" s="182"/>
      <c r="H132" s="38"/>
      <c r="I132" s="38"/>
      <c r="J132" s="38"/>
      <c r="K132" s="82"/>
    </row>
    <row r="133" spans="1:11" x14ac:dyDescent="0.2">
      <c r="A133" s="38"/>
      <c r="B133" s="38"/>
      <c r="C133" s="39"/>
      <c r="D133" s="38"/>
      <c r="E133" s="39"/>
      <c r="F133" s="39"/>
      <c r="G133" s="182"/>
      <c r="H133" s="38"/>
      <c r="I133" s="38"/>
      <c r="J133" s="38"/>
      <c r="K133" s="82"/>
    </row>
    <row r="134" spans="1:11" x14ac:dyDescent="0.2">
      <c r="A134" s="38"/>
      <c r="B134" s="38"/>
      <c r="C134" s="39"/>
      <c r="D134" s="38"/>
      <c r="E134" s="39"/>
      <c r="F134" s="39"/>
      <c r="G134" s="182"/>
      <c r="H134" s="38"/>
      <c r="I134" s="38"/>
      <c r="J134" s="38"/>
      <c r="K134" s="82"/>
    </row>
    <row r="135" spans="1:11" x14ac:dyDescent="0.2">
      <c r="A135" s="38"/>
      <c r="B135" s="38"/>
      <c r="C135" s="39"/>
      <c r="D135" s="38"/>
      <c r="E135" s="39"/>
      <c r="F135" s="39"/>
      <c r="G135" s="182"/>
      <c r="H135" s="38"/>
      <c r="I135" s="38"/>
      <c r="J135" s="38"/>
      <c r="K135" s="82"/>
    </row>
    <row r="136" spans="1:11" x14ac:dyDescent="0.2">
      <c r="A136" s="38"/>
      <c r="B136" s="38"/>
      <c r="C136" s="39"/>
      <c r="D136" s="38"/>
      <c r="E136" s="39"/>
      <c r="F136" s="39"/>
      <c r="G136" s="182"/>
      <c r="H136" s="38"/>
      <c r="I136" s="38"/>
      <c r="J136" s="38"/>
      <c r="K136" s="82"/>
    </row>
    <row r="137" spans="1:11" x14ac:dyDescent="0.2">
      <c r="A137" s="38"/>
      <c r="B137" s="38"/>
      <c r="C137" s="39"/>
      <c r="D137" s="38"/>
      <c r="E137" s="39"/>
      <c r="F137" s="39"/>
      <c r="G137" s="182"/>
      <c r="H137" s="38"/>
      <c r="I137" s="38"/>
      <c r="J137" s="38"/>
      <c r="K137" s="82"/>
    </row>
    <row r="138" spans="1:11" x14ac:dyDescent="0.2">
      <c r="A138" s="38"/>
      <c r="B138" s="38"/>
      <c r="C138" s="39"/>
      <c r="D138" s="38"/>
      <c r="E138" s="39"/>
      <c r="F138" s="39"/>
      <c r="G138" s="182"/>
      <c r="H138" s="38"/>
      <c r="I138" s="38"/>
      <c r="J138" s="38"/>
      <c r="K138" s="82"/>
    </row>
    <row r="139" spans="1:11" x14ac:dyDescent="0.2">
      <c r="A139" s="38"/>
      <c r="B139" s="38"/>
      <c r="C139" s="39"/>
      <c r="D139" s="38"/>
      <c r="E139" s="39"/>
      <c r="F139" s="39"/>
      <c r="G139" s="182"/>
      <c r="H139" s="38"/>
      <c r="I139" s="38"/>
      <c r="J139" s="38"/>
      <c r="K139" s="82"/>
    </row>
    <row r="140" spans="1:11" x14ac:dyDescent="0.2">
      <c r="A140" s="38"/>
      <c r="B140" s="38"/>
      <c r="C140" s="39"/>
      <c r="D140" s="38"/>
      <c r="E140" s="39"/>
      <c r="F140" s="39"/>
      <c r="G140" s="182"/>
      <c r="H140" s="38"/>
      <c r="I140" s="38"/>
      <c r="J140" s="38"/>
      <c r="K140" s="82"/>
    </row>
    <row r="141" spans="1:11" x14ac:dyDescent="0.2">
      <c r="A141" s="38"/>
      <c r="B141" s="38"/>
      <c r="C141" s="39"/>
      <c r="D141" s="38"/>
      <c r="E141" s="39"/>
      <c r="F141" s="39"/>
      <c r="G141" s="182"/>
      <c r="H141" s="38"/>
      <c r="I141" s="38"/>
      <c r="J141" s="38"/>
      <c r="K141" s="82"/>
    </row>
    <row r="142" spans="1:11" x14ac:dyDescent="0.2">
      <c r="A142" s="38"/>
      <c r="B142" s="38"/>
      <c r="C142" s="39"/>
      <c r="D142" s="38"/>
      <c r="E142" s="39"/>
      <c r="F142" s="39"/>
      <c r="G142" s="182"/>
      <c r="H142" s="38"/>
      <c r="I142" s="38"/>
      <c r="J142" s="38"/>
      <c r="K142" s="82"/>
    </row>
    <row r="143" spans="1:11" x14ac:dyDescent="0.2">
      <c r="A143" s="38"/>
      <c r="B143" s="38"/>
      <c r="C143" s="39"/>
      <c r="D143" s="38"/>
      <c r="E143" s="39"/>
      <c r="F143" s="39"/>
      <c r="G143" s="182"/>
      <c r="H143" s="38"/>
      <c r="I143" s="38"/>
      <c r="J143" s="38"/>
      <c r="K143" s="82"/>
    </row>
    <row r="144" spans="1:11" x14ac:dyDescent="0.2">
      <c r="A144" s="38"/>
      <c r="B144" s="38"/>
      <c r="C144" s="39"/>
      <c r="D144" s="38"/>
      <c r="E144" s="39"/>
      <c r="F144" s="39"/>
      <c r="G144" s="182"/>
      <c r="H144" s="38"/>
      <c r="I144" s="38"/>
      <c r="J144" s="38"/>
      <c r="K144" s="82"/>
    </row>
    <row r="145" spans="7:11" x14ac:dyDescent="0.2">
      <c r="G145" s="182"/>
      <c r="H145" s="38"/>
      <c r="I145" s="38"/>
      <c r="J145" s="38"/>
      <c r="K145" s="82"/>
    </row>
    <row r="146" spans="7:11" x14ac:dyDescent="0.2">
      <c r="G146" s="182"/>
      <c r="H146" s="38"/>
      <c r="I146" s="38"/>
      <c r="J146" s="38"/>
      <c r="K146" s="82"/>
    </row>
    <row r="147" spans="7:11" x14ac:dyDescent="0.2">
      <c r="G147" s="182"/>
      <c r="H147" s="38"/>
      <c r="I147" s="38"/>
      <c r="J147" s="38"/>
      <c r="K147" s="82"/>
    </row>
    <row r="148" spans="7:11" x14ac:dyDescent="0.2">
      <c r="G148" s="182"/>
      <c r="H148" s="38"/>
      <c r="I148" s="38"/>
      <c r="J148" s="38"/>
      <c r="K148" s="82"/>
    </row>
    <row r="149" spans="7:11" x14ac:dyDescent="0.2">
      <c r="G149" s="182"/>
      <c r="H149" s="38"/>
      <c r="I149" s="38"/>
      <c r="J149" s="38"/>
      <c r="K149" s="82"/>
    </row>
    <row r="150" spans="7:11" x14ac:dyDescent="0.2">
      <c r="G150" s="182"/>
      <c r="H150" s="38"/>
      <c r="I150" s="38"/>
      <c r="J150" s="38"/>
      <c r="K150" s="82"/>
    </row>
    <row r="151" spans="7:11" x14ac:dyDescent="0.2">
      <c r="G151" s="182"/>
      <c r="H151" s="38"/>
      <c r="I151" s="38"/>
      <c r="J151" s="38"/>
      <c r="K151" s="82"/>
    </row>
    <row r="152" spans="7:11" x14ac:dyDescent="0.2">
      <c r="G152" s="182"/>
      <c r="H152" s="38"/>
      <c r="I152" s="38"/>
      <c r="J152" s="38"/>
      <c r="K152" s="82"/>
    </row>
    <row r="153" spans="7:11" x14ac:dyDescent="0.2">
      <c r="G153" s="182"/>
      <c r="H153" s="38"/>
      <c r="I153" s="38"/>
      <c r="J153" s="38"/>
      <c r="K153" s="82"/>
    </row>
    <row r="154" spans="7:11" x14ac:dyDescent="0.2">
      <c r="H154" s="38"/>
      <c r="I154" s="38"/>
      <c r="J154" s="38"/>
      <c r="K154" s="82"/>
    </row>
  </sheetData>
  <mergeCells count="1">
    <mergeCell ref="A1:H1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91" workbookViewId="0">
      <selection activeCell="I3" sqref="I3:O23"/>
    </sheetView>
  </sheetViews>
  <sheetFormatPr baseColWidth="10" defaultRowHeight="16" x14ac:dyDescent="0.2"/>
  <cols>
    <col min="2" max="2" width="26" customWidth="1"/>
  </cols>
  <sheetData>
    <row r="1" spans="1:13" x14ac:dyDescent="0.2">
      <c r="A1" s="37" t="s">
        <v>7</v>
      </c>
      <c r="B1" s="38"/>
      <c r="C1" s="39"/>
      <c r="D1" s="38"/>
      <c r="E1" s="39"/>
      <c r="F1" s="39"/>
      <c r="G1" s="39"/>
      <c r="H1" s="38"/>
    </row>
    <row r="2" spans="1:13" x14ac:dyDescent="0.2">
      <c r="A2" s="38"/>
      <c r="B2" s="38" t="s">
        <v>69</v>
      </c>
      <c r="C2" s="39">
        <v>1000</v>
      </c>
      <c r="D2" s="38">
        <v>1</v>
      </c>
      <c r="E2" s="39">
        <v>1000</v>
      </c>
      <c r="F2" s="39">
        <v>846.53</v>
      </c>
      <c r="G2" s="39"/>
      <c r="H2" s="38"/>
    </row>
    <row r="3" spans="1:13" x14ac:dyDescent="0.2">
      <c r="A3" s="38"/>
      <c r="B3" s="38" t="s">
        <v>170</v>
      </c>
      <c r="C3" s="39">
        <v>4</v>
      </c>
      <c r="D3" s="38">
        <v>11</v>
      </c>
      <c r="E3" s="39">
        <f>C3*D3</f>
        <v>44</v>
      </c>
      <c r="F3" s="39">
        <v>52.8</v>
      </c>
      <c r="G3" s="39"/>
      <c r="H3" s="38"/>
    </row>
    <row r="4" spans="1:13" x14ac:dyDescent="0.2">
      <c r="A4" s="38"/>
      <c r="B4" s="118" t="s">
        <v>145</v>
      </c>
      <c r="C4" s="39"/>
      <c r="D4" s="120">
        <f>14.975%</f>
        <v>0.14974999999999999</v>
      </c>
      <c r="E4" s="39">
        <f>E3*D4</f>
        <v>6.5889999999999995</v>
      </c>
      <c r="F4" s="39">
        <f>F3*D4</f>
        <v>7.9067999999999996</v>
      </c>
      <c r="G4" s="39"/>
      <c r="H4" s="38"/>
    </row>
    <row r="5" spans="1:13" x14ac:dyDescent="0.2">
      <c r="A5" s="38"/>
      <c r="B5" s="38" t="s">
        <v>168</v>
      </c>
      <c r="C5" s="39"/>
      <c r="D5" s="38"/>
      <c r="E5" s="39">
        <v>330</v>
      </c>
      <c r="F5" s="39">
        <v>318</v>
      </c>
      <c r="G5" s="39"/>
      <c r="H5" s="38"/>
    </row>
    <row r="6" spans="1:13" x14ac:dyDescent="0.2">
      <c r="A6" s="38"/>
      <c r="B6" s="118" t="s">
        <v>145</v>
      </c>
      <c r="C6" s="39"/>
      <c r="D6" s="120">
        <f>14.975%</f>
        <v>0.14974999999999999</v>
      </c>
      <c r="E6" s="39">
        <f>E5*D6</f>
        <v>49.417499999999997</v>
      </c>
      <c r="F6" s="39">
        <f>F5*D6</f>
        <v>47.6205</v>
      </c>
      <c r="G6" s="39"/>
      <c r="H6" s="38"/>
    </row>
    <row r="7" spans="1:13" x14ac:dyDescent="0.2">
      <c r="A7" s="38"/>
      <c r="B7" s="38" t="s">
        <v>169</v>
      </c>
      <c r="C7" s="39">
        <v>5.25</v>
      </c>
      <c r="D7" s="38">
        <v>1450</v>
      </c>
      <c r="E7" s="39">
        <f>D7*C7</f>
        <v>7612.5</v>
      </c>
      <c r="F7" s="39">
        <v>6226</v>
      </c>
      <c r="G7" s="39"/>
      <c r="H7" s="38"/>
    </row>
    <row r="8" spans="1:13" x14ac:dyDescent="0.2">
      <c r="A8" s="38"/>
      <c r="B8" s="118" t="s">
        <v>145</v>
      </c>
      <c r="C8" s="39"/>
      <c r="D8" s="120">
        <f>14.975%</f>
        <v>0.14974999999999999</v>
      </c>
      <c r="E8" s="39">
        <f>E7*D8</f>
        <v>1139.971875</v>
      </c>
      <c r="F8" s="39">
        <f>F7*D8</f>
        <v>932.34349999999995</v>
      </c>
      <c r="G8" s="39"/>
      <c r="H8" s="38"/>
    </row>
    <row r="9" spans="1:13" x14ac:dyDescent="0.2">
      <c r="A9" s="38"/>
      <c r="B9" s="38" t="s">
        <v>146</v>
      </c>
      <c r="C9" s="39">
        <v>5.7</v>
      </c>
      <c r="D9" s="38">
        <v>295</v>
      </c>
      <c r="E9" s="39">
        <f>C9*D9</f>
        <v>1681.5</v>
      </c>
      <c r="F9" s="39">
        <v>1512</v>
      </c>
      <c r="G9" s="39"/>
      <c r="H9" s="38"/>
      <c r="M9" s="39"/>
    </row>
    <row r="10" spans="1:13" x14ac:dyDescent="0.2">
      <c r="A10" s="38"/>
      <c r="B10" s="118" t="s">
        <v>145</v>
      </c>
      <c r="C10" s="39"/>
      <c r="D10" s="120">
        <f>14.975%</f>
        <v>0.14974999999999999</v>
      </c>
      <c r="E10" s="39">
        <f>E9*D10</f>
        <v>251.80462499999999</v>
      </c>
      <c r="F10" s="39">
        <f>F9*D10</f>
        <v>226.422</v>
      </c>
      <c r="G10" s="39"/>
      <c r="H10" s="38"/>
    </row>
    <row r="11" spans="1:13" x14ac:dyDescent="0.2">
      <c r="A11" s="38"/>
      <c r="B11" s="38" t="s">
        <v>147</v>
      </c>
      <c r="C11" s="39">
        <v>5.7</v>
      </c>
      <c r="D11" s="38">
        <v>140</v>
      </c>
      <c r="E11" s="39">
        <f>C11*D11</f>
        <v>798</v>
      </c>
      <c r="F11" s="39">
        <v>594</v>
      </c>
      <c r="G11" s="39"/>
      <c r="H11" s="38"/>
      <c r="M11" s="39"/>
    </row>
    <row r="12" spans="1:13" x14ac:dyDescent="0.2">
      <c r="A12" s="38"/>
      <c r="B12" s="118" t="s">
        <v>145</v>
      </c>
      <c r="C12" s="39"/>
      <c r="D12" s="120">
        <f>14.975%</f>
        <v>0.14974999999999999</v>
      </c>
      <c r="E12" s="39">
        <f>E11*D12</f>
        <v>119.5005</v>
      </c>
      <c r="F12" s="39">
        <f>F11*D12</f>
        <v>88.951499999999996</v>
      </c>
      <c r="G12" s="39"/>
      <c r="H12" s="38"/>
    </row>
    <row r="13" spans="1:13" x14ac:dyDescent="0.2">
      <c r="A13" s="38"/>
      <c r="B13" s="38" t="s">
        <v>8</v>
      </c>
      <c r="C13" s="39">
        <v>31</v>
      </c>
      <c r="D13" s="38">
        <v>14</v>
      </c>
      <c r="E13" s="39">
        <f t="shared" ref="E13:E21" si="0">C13*D13</f>
        <v>434</v>
      </c>
      <c r="F13" s="39">
        <v>676</v>
      </c>
      <c r="G13" s="39"/>
      <c r="H13" s="38"/>
      <c r="M13" s="39"/>
    </row>
    <row r="14" spans="1:13" x14ac:dyDescent="0.2">
      <c r="A14" s="38"/>
      <c r="B14" s="118" t="s">
        <v>145</v>
      </c>
      <c r="C14" s="39"/>
      <c r="D14" s="120">
        <f>14.975%</f>
        <v>0.14974999999999999</v>
      </c>
      <c r="E14" s="39">
        <f>E13*D14</f>
        <v>64.991500000000002</v>
      </c>
      <c r="F14" s="39">
        <f>F13*D14</f>
        <v>101.23099999999999</v>
      </c>
      <c r="G14" s="39"/>
      <c r="H14" s="38"/>
    </row>
    <row r="15" spans="1:13" x14ac:dyDescent="0.2">
      <c r="A15" s="38"/>
      <c r="B15" s="38" t="s">
        <v>9</v>
      </c>
      <c r="C15" s="197">
        <v>20</v>
      </c>
      <c r="D15" s="38">
        <v>14</v>
      </c>
      <c r="E15" s="39">
        <f t="shared" si="0"/>
        <v>280</v>
      </c>
      <c r="F15" s="39">
        <v>139.38999999999999</v>
      </c>
      <c r="G15" s="39"/>
      <c r="H15" s="38"/>
      <c r="M15" s="39"/>
    </row>
    <row r="16" spans="1:13" x14ac:dyDescent="0.2">
      <c r="A16" s="38"/>
      <c r="B16" s="118" t="s">
        <v>145</v>
      </c>
      <c r="C16" s="39"/>
      <c r="D16" s="120">
        <f>14.975%</f>
        <v>0.14974999999999999</v>
      </c>
      <c r="E16" s="39">
        <f>E15*D16</f>
        <v>41.93</v>
      </c>
      <c r="F16" s="39">
        <v>0</v>
      </c>
      <c r="G16" s="39"/>
      <c r="H16" s="38"/>
    </row>
    <row r="17" spans="1:8" x14ac:dyDescent="0.2">
      <c r="A17" s="38"/>
      <c r="B17" s="38" t="s">
        <v>158</v>
      </c>
      <c r="C17" s="39">
        <v>300</v>
      </c>
      <c r="D17" s="38">
        <v>1</v>
      </c>
      <c r="E17" s="39">
        <f>C17*D17</f>
        <v>300</v>
      </c>
      <c r="F17" s="39">
        <v>108</v>
      </c>
      <c r="G17" s="39"/>
      <c r="H17" s="38"/>
    </row>
    <row r="18" spans="1:8" x14ac:dyDescent="0.2">
      <c r="A18" s="38"/>
      <c r="B18" s="38" t="s">
        <v>151</v>
      </c>
      <c r="C18" s="39">
        <v>3.83</v>
      </c>
      <c r="D18" s="38">
        <v>2000</v>
      </c>
      <c r="E18" s="39">
        <v>8198.39</v>
      </c>
      <c r="F18" s="194">
        <v>8858.82</v>
      </c>
      <c r="G18" s="39"/>
      <c r="H18" s="38"/>
    </row>
    <row r="19" spans="1:8" x14ac:dyDescent="0.2">
      <c r="A19" s="38"/>
      <c r="B19" s="38" t="s">
        <v>71</v>
      </c>
      <c r="C19" s="39">
        <v>2</v>
      </c>
      <c r="D19" s="38">
        <v>1500</v>
      </c>
      <c r="E19" s="39">
        <f t="shared" si="0"/>
        <v>3000</v>
      </c>
      <c r="F19" s="39">
        <v>2560.35</v>
      </c>
      <c r="G19" s="39"/>
      <c r="H19" s="38"/>
    </row>
    <row r="20" spans="1:8" x14ac:dyDescent="0.2">
      <c r="A20" s="38"/>
      <c r="B20" s="118" t="s">
        <v>145</v>
      </c>
      <c r="C20" s="39"/>
      <c r="D20" s="120">
        <f>14.975%</f>
        <v>0.14974999999999999</v>
      </c>
      <c r="E20" s="119">
        <f>E19*D20</f>
        <v>449.25</v>
      </c>
      <c r="F20" s="119">
        <v>338.04</v>
      </c>
      <c r="G20" s="39"/>
      <c r="H20" s="38"/>
    </row>
    <row r="21" spans="1:8" x14ac:dyDescent="0.2">
      <c r="A21" s="38"/>
      <c r="B21" s="38" t="s">
        <v>70</v>
      </c>
      <c r="C21" s="39">
        <v>1.23</v>
      </c>
      <c r="D21" s="38">
        <v>1900</v>
      </c>
      <c r="E21" s="39">
        <f t="shared" si="0"/>
        <v>2337</v>
      </c>
      <c r="F21" s="39">
        <v>2337</v>
      </c>
      <c r="G21" s="39"/>
      <c r="H21" s="38"/>
    </row>
    <row r="22" spans="1:8" x14ac:dyDescent="0.2">
      <c r="A22" s="38"/>
      <c r="B22" s="118" t="s">
        <v>145</v>
      </c>
      <c r="C22" s="39"/>
      <c r="D22" s="120">
        <f>14.975%</f>
        <v>0.14974999999999999</v>
      </c>
      <c r="E22" s="119">
        <f>E21*D22</f>
        <v>349.96575000000001</v>
      </c>
      <c r="F22" s="119">
        <v>278.33</v>
      </c>
      <c r="G22" s="39"/>
      <c r="H22" s="38"/>
    </row>
    <row r="23" spans="1:8" x14ac:dyDescent="0.2">
      <c r="A23" s="38"/>
      <c r="B23" s="38" t="s">
        <v>167</v>
      </c>
      <c r="C23" s="39">
        <v>50</v>
      </c>
      <c r="D23" s="38">
        <v>3</v>
      </c>
      <c r="E23" s="39">
        <f>C23*D23</f>
        <v>150</v>
      </c>
      <c r="F23" s="39">
        <v>120</v>
      </c>
      <c r="G23" s="39"/>
      <c r="H23" s="38"/>
    </row>
    <row r="24" spans="1:8" x14ac:dyDescent="0.2">
      <c r="A24" s="38"/>
      <c r="B24" s="118" t="s">
        <v>145</v>
      </c>
      <c r="C24" s="39"/>
      <c r="D24" s="120">
        <f>14.975%</f>
        <v>0.14974999999999999</v>
      </c>
      <c r="E24" s="119">
        <f>E23*D24</f>
        <v>22.462499999999999</v>
      </c>
      <c r="F24" s="119">
        <v>14.96</v>
      </c>
      <c r="G24" s="39"/>
      <c r="H24" s="38"/>
    </row>
    <row r="25" spans="1:8" x14ac:dyDescent="0.2">
      <c r="A25" s="38"/>
      <c r="B25" s="38" t="s">
        <v>68</v>
      </c>
      <c r="C25" s="39">
        <v>1230</v>
      </c>
      <c r="D25" s="38">
        <v>1</v>
      </c>
      <c r="E25" s="39">
        <f>C25*D25</f>
        <v>1230</v>
      </c>
      <c r="F25" s="39">
        <v>1212.99</v>
      </c>
      <c r="G25" s="39"/>
      <c r="H25" s="38"/>
    </row>
    <row r="26" spans="1:8" x14ac:dyDescent="0.2">
      <c r="A26" s="38"/>
      <c r="B26" s="38"/>
      <c r="C26" s="39"/>
      <c r="D26" s="38"/>
      <c r="E26" s="39"/>
      <c r="F26" s="39"/>
      <c r="G26" s="39"/>
      <c r="H26" s="38"/>
    </row>
    <row r="27" spans="1:8" x14ac:dyDescent="0.2">
      <c r="A27" s="38"/>
      <c r="B27" s="38"/>
      <c r="C27" s="39"/>
      <c r="D27" s="38"/>
      <c r="E27" s="39"/>
      <c r="F27" s="39"/>
      <c r="G27" s="39"/>
      <c r="H27" s="38"/>
    </row>
    <row r="28" spans="1:8" x14ac:dyDescent="0.2">
      <c r="A28" s="38"/>
      <c r="B28" s="40" t="s">
        <v>6</v>
      </c>
      <c r="C28" s="41"/>
      <c r="D28" s="40"/>
      <c r="E28" s="41">
        <f>SUM(E2:E26)</f>
        <v>29891.273250000002</v>
      </c>
      <c r="F28" s="41">
        <f>SUM(F2:F26)</f>
        <v>27597.685300000001</v>
      </c>
      <c r="G28" s="42"/>
      <c r="H28" s="38"/>
    </row>
    <row r="30" spans="1:8" x14ac:dyDescent="0.2">
      <c r="E30" s="196">
        <v>29750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workbookViewId="0">
      <selection activeCell="E32" sqref="E32"/>
    </sheetView>
  </sheetViews>
  <sheetFormatPr baseColWidth="10" defaultColWidth="11" defaultRowHeight="16" x14ac:dyDescent="0.2"/>
  <cols>
    <col min="2" max="2" width="18.5" customWidth="1"/>
    <col min="3" max="3" width="17" customWidth="1"/>
    <col min="4" max="4" width="13.1640625" customWidth="1"/>
    <col min="5" max="5" width="40.83203125" customWidth="1"/>
    <col min="6" max="6" width="19.6640625" customWidth="1"/>
    <col min="9" max="9" width="13.1640625" customWidth="1"/>
    <col min="10" max="10" width="12" customWidth="1"/>
    <col min="11" max="11" width="8.1640625" customWidth="1"/>
    <col min="12" max="12" width="16.5" customWidth="1"/>
    <col min="13" max="13" width="6.6640625" customWidth="1"/>
  </cols>
  <sheetData>
    <row r="1" spans="1:13" s="101" customFormat="1" x14ac:dyDescent="0.2">
      <c r="A1" s="102">
        <f>COUNTA(A3:A664)</f>
        <v>0</v>
      </c>
      <c r="H1" s="101" t="s">
        <v>128</v>
      </c>
      <c r="I1" s="114" t="s">
        <v>126</v>
      </c>
      <c r="J1" s="114" t="s">
        <v>127</v>
      </c>
    </row>
    <row r="2" spans="1:13" s="90" customFormat="1" ht="17" thickBot="1" x14ac:dyDescent="0.25">
      <c r="A2" s="90" t="s">
        <v>115</v>
      </c>
      <c r="B2" s="90" t="s">
        <v>117</v>
      </c>
      <c r="C2" s="90" t="s">
        <v>116</v>
      </c>
      <c r="D2" s="90" t="s">
        <v>111</v>
      </c>
      <c r="E2" s="90" t="s">
        <v>112</v>
      </c>
      <c r="F2" s="90" t="s">
        <v>118</v>
      </c>
      <c r="G2" s="90" t="s">
        <v>119</v>
      </c>
      <c r="H2" s="112">
        <f>SUM(H3:H530)</f>
        <v>0</v>
      </c>
      <c r="I2" s="115">
        <f>COUNTIF(F3:F530,"inperson")</f>
        <v>1</v>
      </c>
      <c r="J2" s="115">
        <f>A1-I2</f>
        <v>-1</v>
      </c>
    </row>
    <row r="3" spans="1:13" x14ac:dyDescent="0.2">
      <c r="F3" t="s">
        <v>113</v>
      </c>
      <c r="G3" s="100"/>
      <c r="H3" s="100">
        <f>IF(F3="inperson",(IF(G3&gt;85,(G3-85),0)),0)</f>
        <v>0</v>
      </c>
    </row>
    <row r="4" spans="1:13" ht="17" thickBot="1" x14ac:dyDescent="0.25">
      <c r="F4" t="s">
        <v>114</v>
      </c>
      <c r="G4" s="100"/>
      <c r="H4" s="100">
        <f>IF(F4="inperson",(IF(G4&gt;85,(G4-85),0)),0)</f>
        <v>0</v>
      </c>
    </row>
    <row r="5" spans="1:13" ht="17" thickBot="1" x14ac:dyDescent="0.25">
      <c r="G5" s="100"/>
      <c r="H5" s="100">
        <f t="shared" ref="H5:H67" si="0">IF(F5="inperson",(IF(G5&gt;85,(G5-85),0)),0)</f>
        <v>0</v>
      </c>
      <c r="J5" s="108" t="s">
        <v>95</v>
      </c>
      <c r="K5" s="109"/>
    </row>
    <row r="6" spans="1:13" x14ac:dyDescent="0.2">
      <c r="G6" s="100"/>
      <c r="H6" s="100">
        <f t="shared" si="0"/>
        <v>0</v>
      </c>
      <c r="J6" s="111" t="s">
        <v>12</v>
      </c>
      <c r="K6" s="103"/>
    </row>
    <row r="7" spans="1:13" x14ac:dyDescent="0.2">
      <c r="G7" s="100"/>
      <c r="H7" s="100">
        <f t="shared" si="0"/>
        <v>0</v>
      </c>
      <c r="J7" s="105" t="s">
        <v>123</v>
      </c>
      <c r="K7" s="104">
        <f>COUNTIF(G3:G530,95)</f>
        <v>0</v>
      </c>
    </row>
    <row r="8" spans="1:13" x14ac:dyDescent="0.2">
      <c r="G8" s="100"/>
      <c r="H8" s="100">
        <f t="shared" si="0"/>
        <v>0</v>
      </c>
      <c r="J8" s="105" t="s">
        <v>124</v>
      </c>
      <c r="K8" s="104">
        <f>COUNTIF(G3:G530,100)</f>
        <v>0</v>
      </c>
    </row>
    <row r="9" spans="1:13" ht="17" thickBot="1" x14ac:dyDescent="0.25">
      <c r="G9" s="100"/>
      <c r="H9" s="100">
        <f t="shared" si="0"/>
        <v>0</v>
      </c>
      <c r="J9" s="106" t="s">
        <v>120</v>
      </c>
      <c r="K9" s="107" t="e">
        <f>(K7+K8)/A1</f>
        <v>#DIV/0!</v>
      </c>
    </row>
    <row r="10" spans="1:13" x14ac:dyDescent="0.2">
      <c r="G10" s="100"/>
      <c r="H10" s="100">
        <f t="shared" si="0"/>
        <v>0</v>
      </c>
      <c r="J10" s="110"/>
      <c r="K10" s="95"/>
    </row>
    <row r="11" spans="1:13" x14ac:dyDescent="0.2">
      <c r="G11" s="100"/>
      <c r="H11" s="100">
        <f t="shared" si="0"/>
        <v>0</v>
      </c>
      <c r="L11" s="110"/>
      <c r="M11" s="95"/>
    </row>
    <row r="12" spans="1:13" x14ac:dyDescent="0.2">
      <c r="G12" s="100"/>
      <c r="H12" s="100">
        <f t="shared" si="0"/>
        <v>0</v>
      </c>
      <c r="L12" s="110"/>
      <c r="M12" s="95"/>
    </row>
    <row r="13" spans="1:13" x14ac:dyDescent="0.2">
      <c r="G13" s="100"/>
      <c r="H13" s="100">
        <f t="shared" si="0"/>
        <v>0</v>
      </c>
    </row>
    <row r="14" spans="1:13" x14ac:dyDescent="0.2">
      <c r="G14" s="100"/>
      <c r="H14" s="100">
        <f t="shared" si="0"/>
        <v>0</v>
      </c>
    </row>
    <row r="15" spans="1:13" x14ac:dyDescent="0.2">
      <c r="G15" s="100"/>
      <c r="H15" s="100">
        <f t="shared" si="0"/>
        <v>0</v>
      </c>
    </row>
    <row r="16" spans="1:13" x14ac:dyDescent="0.2">
      <c r="G16" s="100"/>
      <c r="H16" s="100">
        <f t="shared" si="0"/>
        <v>0</v>
      </c>
    </row>
    <row r="17" spans="7:8" x14ac:dyDescent="0.2">
      <c r="G17" s="100"/>
      <c r="H17" s="100">
        <f t="shared" si="0"/>
        <v>0</v>
      </c>
    </row>
    <row r="18" spans="7:8" x14ac:dyDescent="0.2">
      <c r="G18" s="100"/>
      <c r="H18" s="100">
        <f t="shared" si="0"/>
        <v>0</v>
      </c>
    </row>
    <row r="19" spans="7:8" x14ac:dyDescent="0.2">
      <c r="G19" s="100"/>
      <c r="H19" s="100">
        <f t="shared" si="0"/>
        <v>0</v>
      </c>
    </row>
    <row r="20" spans="7:8" x14ac:dyDescent="0.2">
      <c r="G20" s="100"/>
      <c r="H20" s="100">
        <f t="shared" si="0"/>
        <v>0</v>
      </c>
    </row>
    <row r="21" spans="7:8" x14ac:dyDescent="0.2">
      <c r="G21" s="100"/>
      <c r="H21" s="100">
        <f t="shared" si="0"/>
        <v>0</v>
      </c>
    </row>
    <row r="22" spans="7:8" x14ac:dyDescent="0.2">
      <c r="G22" s="100"/>
      <c r="H22" s="100">
        <f t="shared" si="0"/>
        <v>0</v>
      </c>
    </row>
    <row r="23" spans="7:8" x14ac:dyDescent="0.2">
      <c r="G23" s="100"/>
      <c r="H23" s="100">
        <f t="shared" si="0"/>
        <v>0</v>
      </c>
    </row>
    <row r="24" spans="7:8" x14ac:dyDescent="0.2">
      <c r="G24" s="100"/>
      <c r="H24" s="100">
        <f t="shared" si="0"/>
        <v>0</v>
      </c>
    </row>
    <row r="25" spans="7:8" x14ac:dyDescent="0.2">
      <c r="G25" s="100"/>
      <c r="H25" s="100">
        <f t="shared" si="0"/>
        <v>0</v>
      </c>
    </row>
    <row r="26" spans="7:8" x14ac:dyDescent="0.2">
      <c r="G26" s="100"/>
      <c r="H26" s="100">
        <f t="shared" si="0"/>
        <v>0</v>
      </c>
    </row>
    <row r="27" spans="7:8" x14ac:dyDescent="0.2">
      <c r="G27" s="100"/>
      <c r="H27" s="100">
        <f t="shared" si="0"/>
        <v>0</v>
      </c>
    </row>
    <row r="28" spans="7:8" x14ac:dyDescent="0.2">
      <c r="G28" s="100"/>
      <c r="H28" s="100">
        <f t="shared" si="0"/>
        <v>0</v>
      </c>
    </row>
    <row r="29" spans="7:8" x14ac:dyDescent="0.2">
      <c r="G29" s="100"/>
      <c r="H29" s="100">
        <f t="shared" si="0"/>
        <v>0</v>
      </c>
    </row>
    <row r="30" spans="7:8" x14ac:dyDescent="0.2">
      <c r="G30" s="100"/>
      <c r="H30" s="100">
        <f t="shared" si="0"/>
        <v>0</v>
      </c>
    </row>
    <row r="31" spans="7:8" x14ac:dyDescent="0.2">
      <c r="G31" s="100"/>
      <c r="H31" s="100">
        <f t="shared" si="0"/>
        <v>0</v>
      </c>
    </row>
    <row r="32" spans="7:8" x14ac:dyDescent="0.2">
      <c r="G32" s="100"/>
      <c r="H32" s="100">
        <f t="shared" si="0"/>
        <v>0</v>
      </c>
    </row>
    <row r="33" spans="7:8" x14ac:dyDescent="0.2">
      <c r="G33" s="100"/>
      <c r="H33" s="100">
        <f t="shared" si="0"/>
        <v>0</v>
      </c>
    </row>
    <row r="34" spans="7:8" x14ac:dyDescent="0.2">
      <c r="G34" s="100"/>
      <c r="H34" s="100">
        <f t="shared" si="0"/>
        <v>0</v>
      </c>
    </row>
    <row r="35" spans="7:8" x14ac:dyDescent="0.2">
      <c r="G35" s="100"/>
      <c r="H35" s="100">
        <f t="shared" si="0"/>
        <v>0</v>
      </c>
    </row>
    <row r="36" spans="7:8" x14ac:dyDescent="0.2">
      <c r="G36" s="100"/>
      <c r="H36" s="100">
        <f t="shared" si="0"/>
        <v>0</v>
      </c>
    </row>
    <row r="37" spans="7:8" x14ac:dyDescent="0.2">
      <c r="G37" s="100"/>
      <c r="H37" s="100">
        <f t="shared" si="0"/>
        <v>0</v>
      </c>
    </row>
    <row r="38" spans="7:8" x14ac:dyDescent="0.2">
      <c r="G38" s="100"/>
      <c r="H38" s="100">
        <f t="shared" si="0"/>
        <v>0</v>
      </c>
    </row>
    <row r="39" spans="7:8" x14ac:dyDescent="0.2">
      <c r="G39" s="100"/>
      <c r="H39" s="100">
        <f t="shared" si="0"/>
        <v>0</v>
      </c>
    </row>
    <row r="40" spans="7:8" x14ac:dyDescent="0.2">
      <c r="G40" s="100"/>
      <c r="H40" s="100">
        <f t="shared" si="0"/>
        <v>0</v>
      </c>
    </row>
    <row r="41" spans="7:8" x14ac:dyDescent="0.2">
      <c r="G41" s="100"/>
      <c r="H41" s="100">
        <f t="shared" si="0"/>
        <v>0</v>
      </c>
    </row>
    <row r="42" spans="7:8" x14ac:dyDescent="0.2">
      <c r="G42" s="100"/>
      <c r="H42" s="100">
        <f t="shared" si="0"/>
        <v>0</v>
      </c>
    </row>
    <row r="43" spans="7:8" x14ac:dyDescent="0.2">
      <c r="G43" s="100"/>
      <c r="H43" s="100">
        <f t="shared" si="0"/>
        <v>0</v>
      </c>
    </row>
    <row r="44" spans="7:8" x14ac:dyDescent="0.2">
      <c r="G44" s="100"/>
      <c r="H44" s="100">
        <f t="shared" si="0"/>
        <v>0</v>
      </c>
    </row>
    <row r="45" spans="7:8" x14ac:dyDescent="0.2">
      <c r="G45" s="100"/>
      <c r="H45" s="100">
        <f t="shared" si="0"/>
        <v>0</v>
      </c>
    </row>
    <row r="46" spans="7:8" x14ac:dyDescent="0.2">
      <c r="G46" s="100"/>
      <c r="H46" s="100">
        <f t="shared" si="0"/>
        <v>0</v>
      </c>
    </row>
    <row r="47" spans="7:8" x14ac:dyDescent="0.2">
      <c r="G47" s="100"/>
      <c r="H47" s="100">
        <f t="shared" si="0"/>
        <v>0</v>
      </c>
    </row>
    <row r="48" spans="7:8" x14ac:dyDescent="0.2">
      <c r="G48" s="100"/>
      <c r="H48" s="100">
        <f t="shared" si="0"/>
        <v>0</v>
      </c>
    </row>
    <row r="49" spans="7:8" x14ac:dyDescent="0.2">
      <c r="G49" s="100"/>
      <c r="H49" s="100">
        <f t="shared" si="0"/>
        <v>0</v>
      </c>
    </row>
    <row r="50" spans="7:8" x14ac:dyDescent="0.2">
      <c r="G50" s="100"/>
      <c r="H50" s="100">
        <f t="shared" si="0"/>
        <v>0</v>
      </c>
    </row>
    <row r="51" spans="7:8" x14ac:dyDescent="0.2">
      <c r="G51" s="100"/>
      <c r="H51" s="100">
        <f t="shared" si="0"/>
        <v>0</v>
      </c>
    </row>
    <row r="52" spans="7:8" x14ac:dyDescent="0.2">
      <c r="G52" s="100"/>
      <c r="H52" s="100">
        <f t="shared" si="0"/>
        <v>0</v>
      </c>
    </row>
    <row r="53" spans="7:8" x14ac:dyDescent="0.2">
      <c r="G53" s="100"/>
      <c r="H53" s="100">
        <f t="shared" si="0"/>
        <v>0</v>
      </c>
    </row>
    <row r="54" spans="7:8" x14ac:dyDescent="0.2">
      <c r="G54" s="100"/>
      <c r="H54" s="100">
        <f t="shared" si="0"/>
        <v>0</v>
      </c>
    </row>
    <row r="55" spans="7:8" x14ac:dyDescent="0.2">
      <c r="G55" s="100"/>
      <c r="H55" s="100">
        <f t="shared" si="0"/>
        <v>0</v>
      </c>
    </row>
    <row r="56" spans="7:8" x14ac:dyDescent="0.2">
      <c r="G56" s="100"/>
      <c r="H56" s="100">
        <f t="shared" si="0"/>
        <v>0</v>
      </c>
    </row>
    <row r="57" spans="7:8" x14ac:dyDescent="0.2">
      <c r="G57" s="100"/>
      <c r="H57" s="100">
        <f t="shared" si="0"/>
        <v>0</v>
      </c>
    </row>
    <row r="58" spans="7:8" x14ac:dyDescent="0.2">
      <c r="G58" s="100"/>
      <c r="H58" s="100">
        <f t="shared" si="0"/>
        <v>0</v>
      </c>
    </row>
    <row r="59" spans="7:8" x14ac:dyDescent="0.2">
      <c r="G59" s="100"/>
      <c r="H59" s="100">
        <f t="shared" si="0"/>
        <v>0</v>
      </c>
    </row>
    <row r="60" spans="7:8" x14ac:dyDescent="0.2">
      <c r="G60" s="100"/>
      <c r="H60" s="100">
        <f t="shared" si="0"/>
        <v>0</v>
      </c>
    </row>
    <row r="61" spans="7:8" x14ac:dyDescent="0.2">
      <c r="G61" s="100"/>
      <c r="H61" s="100">
        <f t="shared" si="0"/>
        <v>0</v>
      </c>
    </row>
    <row r="62" spans="7:8" x14ac:dyDescent="0.2">
      <c r="G62" s="100"/>
      <c r="H62" s="100">
        <f t="shared" si="0"/>
        <v>0</v>
      </c>
    </row>
    <row r="63" spans="7:8" x14ac:dyDescent="0.2">
      <c r="G63" s="100"/>
      <c r="H63" s="100">
        <f t="shared" si="0"/>
        <v>0</v>
      </c>
    </row>
    <row r="64" spans="7:8" x14ac:dyDescent="0.2">
      <c r="G64" s="100"/>
      <c r="H64" s="100">
        <f t="shared" si="0"/>
        <v>0</v>
      </c>
    </row>
    <row r="65" spans="7:8" x14ac:dyDescent="0.2">
      <c r="G65" s="100"/>
      <c r="H65" s="100">
        <f t="shared" si="0"/>
        <v>0</v>
      </c>
    </row>
    <row r="66" spans="7:8" x14ac:dyDescent="0.2">
      <c r="G66" s="100"/>
      <c r="H66" s="100">
        <f t="shared" si="0"/>
        <v>0</v>
      </c>
    </row>
    <row r="67" spans="7:8" x14ac:dyDescent="0.2">
      <c r="G67" s="100"/>
      <c r="H67" s="100">
        <f t="shared" si="0"/>
        <v>0</v>
      </c>
    </row>
    <row r="68" spans="7:8" x14ac:dyDescent="0.2">
      <c r="G68" s="100"/>
      <c r="H68" s="100">
        <f t="shared" ref="H68:H131" si="1">IF(F68="inperson",(IF(G68&gt;85,(G68-85),0)),0)</f>
        <v>0</v>
      </c>
    </row>
    <row r="69" spans="7:8" x14ac:dyDescent="0.2">
      <c r="G69" s="100"/>
      <c r="H69" s="100">
        <f t="shared" si="1"/>
        <v>0</v>
      </c>
    </row>
    <row r="70" spans="7:8" x14ac:dyDescent="0.2">
      <c r="G70" s="100"/>
      <c r="H70" s="100">
        <f t="shared" si="1"/>
        <v>0</v>
      </c>
    </row>
    <row r="71" spans="7:8" x14ac:dyDescent="0.2">
      <c r="G71" s="100"/>
      <c r="H71" s="100">
        <f t="shared" si="1"/>
        <v>0</v>
      </c>
    </row>
    <row r="72" spans="7:8" x14ac:dyDescent="0.2">
      <c r="G72" s="100"/>
      <c r="H72" s="100">
        <f t="shared" si="1"/>
        <v>0</v>
      </c>
    </row>
    <row r="73" spans="7:8" x14ac:dyDescent="0.2">
      <c r="G73" s="100"/>
      <c r="H73" s="100">
        <f t="shared" si="1"/>
        <v>0</v>
      </c>
    </row>
    <row r="74" spans="7:8" x14ac:dyDescent="0.2">
      <c r="G74" s="100"/>
      <c r="H74" s="100">
        <f t="shared" si="1"/>
        <v>0</v>
      </c>
    </row>
    <row r="75" spans="7:8" x14ac:dyDescent="0.2">
      <c r="G75" s="100"/>
      <c r="H75" s="100">
        <f t="shared" si="1"/>
        <v>0</v>
      </c>
    </row>
    <row r="76" spans="7:8" x14ac:dyDescent="0.2">
      <c r="G76" s="100"/>
      <c r="H76" s="100">
        <f t="shared" si="1"/>
        <v>0</v>
      </c>
    </row>
    <row r="77" spans="7:8" x14ac:dyDescent="0.2">
      <c r="G77" s="100"/>
      <c r="H77" s="100">
        <f t="shared" si="1"/>
        <v>0</v>
      </c>
    </row>
    <row r="78" spans="7:8" x14ac:dyDescent="0.2">
      <c r="G78" s="100"/>
      <c r="H78" s="100">
        <f t="shared" si="1"/>
        <v>0</v>
      </c>
    </row>
    <row r="79" spans="7:8" x14ac:dyDescent="0.2">
      <c r="G79" s="100"/>
      <c r="H79" s="100">
        <f t="shared" si="1"/>
        <v>0</v>
      </c>
    </row>
    <row r="80" spans="7:8" x14ac:dyDescent="0.2">
      <c r="G80" s="100"/>
      <c r="H80" s="100">
        <f t="shared" si="1"/>
        <v>0</v>
      </c>
    </row>
    <row r="81" spans="7:8" x14ac:dyDescent="0.2">
      <c r="G81" s="100"/>
      <c r="H81" s="100">
        <f t="shared" si="1"/>
        <v>0</v>
      </c>
    </row>
    <row r="82" spans="7:8" x14ac:dyDescent="0.2">
      <c r="G82" s="100"/>
      <c r="H82" s="100">
        <f t="shared" si="1"/>
        <v>0</v>
      </c>
    </row>
    <row r="83" spans="7:8" x14ac:dyDescent="0.2">
      <c r="G83" s="100"/>
      <c r="H83" s="100">
        <f t="shared" si="1"/>
        <v>0</v>
      </c>
    </row>
    <row r="84" spans="7:8" x14ac:dyDescent="0.2">
      <c r="G84" s="100"/>
      <c r="H84" s="100">
        <f t="shared" si="1"/>
        <v>0</v>
      </c>
    </row>
    <row r="85" spans="7:8" x14ac:dyDescent="0.2">
      <c r="G85" s="100"/>
      <c r="H85" s="100">
        <f t="shared" si="1"/>
        <v>0</v>
      </c>
    </row>
    <row r="86" spans="7:8" x14ac:dyDescent="0.2">
      <c r="G86" s="100"/>
      <c r="H86" s="100">
        <f t="shared" si="1"/>
        <v>0</v>
      </c>
    </row>
    <row r="87" spans="7:8" x14ac:dyDescent="0.2">
      <c r="G87" s="100"/>
      <c r="H87" s="100">
        <f t="shared" si="1"/>
        <v>0</v>
      </c>
    </row>
    <row r="88" spans="7:8" x14ac:dyDescent="0.2">
      <c r="G88" s="100"/>
      <c r="H88" s="100">
        <f t="shared" si="1"/>
        <v>0</v>
      </c>
    </row>
    <row r="89" spans="7:8" x14ac:dyDescent="0.2">
      <c r="G89" s="100"/>
      <c r="H89" s="100">
        <f t="shared" si="1"/>
        <v>0</v>
      </c>
    </row>
    <row r="90" spans="7:8" x14ac:dyDescent="0.2">
      <c r="G90" s="100"/>
      <c r="H90" s="100">
        <f t="shared" si="1"/>
        <v>0</v>
      </c>
    </row>
    <row r="91" spans="7:8" x14ac:dyDescent="0.2">
      <c r="G91" s="100"/>
      <c r="H91" s="100">
        <f t="shared" si="1"/>
        <v>0</v>
      </c>
    </row>
    <row r="92" spans="7:8" x14ac:dyDescent="0.2">
      <c r="G92" s="100"/>
      <c r="H92" s="100">
        <f t="shared" si="1"/>
        <v>0</v>
      </c>
    </row>
    <row r="93" spans="7:8" x14ac:dyDescent="0.2">
      <c r="G93" s="100"/>
      <c r="H93" s="100">
        <f t="shared" si="1"/>
        <v>0</v>
      </c>
    </row>
    <row r="94" spans="7:8" x14ac:dyDescent="0.2">
      <c r="G94" s="100"/>
      <c r="H94" s="100">
        <f t="shared" si="1"/>
        <v>0</v>
      </c>
    </row>
    <row r="95" spans="7:8" x14ac:dyDescent="0.2">
      <c r="G95" s="100"/>
      <c r="H95" s="100">
        <f t="shared" si="1"/>
        <v>0</v>
      </c>
    </row>
    <row r="96" spans="7:8" x14ac:dyDescent="0.2">
      <c r="G96" s="100"/>
      <c r="H96" s="100">
        <f t="shared" si="1"/>
        <v>0</v>
      </c>
    </row>
    <row r="97" spans="7:8" x14ac:dyDescent="0.2">
      <c r="G97" s="100"/>
      <c r="H97" s="100">
        <f t="shared" si="1"/>
        <v>0</v>
      </c>
    </row>
    <row r="98" spans="7:8" x14ac:dyDescent="0.2">
      <c r="G98" s="100"/>
      <c r="H98" s="100">
        <f t="shared" si="1"/>
        <v>0</v>
      </c>
    </row>
    <row r="99" spans="7:8" x14ac:dyDescent="0.2">
      <c r="G99" s="100"/>
      <c r="H99" s="100">
        <f t="shared" si="1"/>
        <v>0</v>
      </c>
    </row>
    <row r="100" spans="7:8" x14ac:dyDescent="0.2">
      <c r="G100" s="100"/>
      <c r="H100" s="100">
        <f t="shared" si="1"/>
        <v>0</v>
      </c>
    </row>
    <row r="101" spans="7:8" x14ac:dyDescent="0.2">
      <c r="G101" s="100"/>
      <c r="H101" s="100">
        <f t="shared" si="1"/>
        <v>0</v>
      </c>
    </row>
    <row r="102" spans="7:8" x14ac:dyDescent="0.2">
      <c r="G102" s="100"/>
      <c r="H102" s="100">
        <f t="shared" si="1"/>
        <v>0</v>
      </c>
    </row>
    <row r="103" spans="7:8" x14ac:dyDescent="0.2">
      <c r="G103" s="100"/>
      <c r="H103" s="100">
        <f t="shared" si="1"/>
        <v>0</v>
      </c>
    </row>
    <row r="104" spans="7:8" x14ac:dyDescent="0.2">
      <c r="G104" s="100"/>
      <c r="H104" s="100">
        <f t="shared" si="1"/>
        <v>0</v>
      </c>
    </row>
    <row r="105" spans="7:8" x14ac:dyDescent="0.2">
      <c r="G105" s="100"/>
      <c r="H105" s="100">
        <f t="shared" si="1"/>
        <v>0</v>
      </c>
    </row>
    <row r="106" spans="7:8" x14ac:dyDescent="0.2">
      <c r="G106" s="100"/>
      <c r="H106" s="100">
        <f t="shared" si="1"/>
        <v>0</v>
      </c>
    </row>
    <row r="107" spans="7:8" x14ac:dyDescent="0.2">
      <c r="G107" s="100"/>
      <c r="H107" s="100">
        <f t="shared" si="1"/>
        <v>0</v>
      </c>
    </row>
    <row r="108" spans="7:8" x14ac:dyDescent="0.2">
      <c r="G108" s="100"/>
      <c r="H108" s="100">
        <f t="shared" si="1"/>
        <v>0</v>
      </c>
    </row>
    <row r="109" spans="7:8" x14ac:dyDescent="0.2">
      <c r="G109" s="100"/>
      <c r="H109" s="100">
        <f t="shared" si="1"/>
        <v>0</v>
      </c>
    </row>
    <row r="110" spans="7:8" x14ac:dyDescent="0.2">
      <c r="G110" s="100"/>
      <c r="H110" s="100">
        <f t="shared" si="1"/>
        <v>0</v>
      </c>
    </row>
    <row r="111" spans="7:8" x14ac:dyDescent="0.2">
      <c r="G111" s="100"/>
      <c r="H111" s="100">
        <f t="shared" si="1"/>
        <v>0</v>
      </c>
    </row>
    <row r="112" spans="7:8" x14ac:dyDescent="0.2">
      <c r="G112" s="100"/>
      <c r="H112" s="100">
        <f t="shared" si="1"/>
        <v>0</v>
      </c>
    </row>
    <row r="113" spans="7:8" x14ac:dyDescent="0.2">
      <c r="G113" s="100"/>
      <c r="H113" s="100">
        <f t="shared" si="1"/>
        <v>0</v>
      </c>
    </row>
    <row r="114" spans="7:8" x14ac:dyDescent="0.2">
      <c r="G114" s="100"/>
      <c r="H114" s="100">
        <f t="shared" si="1"/>
        <v>0</v>
      </c>
    </row>
    <row r="115" spans="7:8" x14ac:dyDescent="0.2">
      <c r="G115" s="100"/>
      <c r="H115" s="100">
        <f t="shared" si="1"/>
        <v>0</v>
      </c>
    </row>
    <row r="116" spans="7:8" x14ac:dyDescent="0.2">
      <c r="G116" s="100"/>
      <c r="H116" s="100">
        <f t="shared" si="1"/>
        <v>0</v>
      </c>
    </row>
    <row r="117" spans="7:8" x14ac:dyDescent="0.2">
      <c r="G117" s="100"/>
      <c r="H117" s="100">
        <f t="shared" si="1"/>
        <v>0</v>
      </c>
    </row>
    <row r="118" spans="7:8" x14ac:dyDescent="0.2">
      <c r="G118" s="100"/>
      <c r="H118" s="100">
        <f t="shared" si="1"/>
        <v>0</v>
      </c>
    </row>
    <row r="119" spans="7:8" x14ac:dyDescent="0.2">
      <c r="G119" s="100"/>
      <c r="H119" s="100">
        <f t="shared" si="1"/>
        <v>0</v>
      </c>
    </row>
    <row r="120" spans="7:8" x14ac:dyDescent="0.2">
      <c r="G120" s="100"/>
      <c r="H120" s="100">
        <f t="shared" si="1"/>
        <v>0</v>
      </c>
    </row>
    <row r="121" spans="7:8" x14ac:dyDescent="0.2">
      <c r="G121" s="100"/>
      <c r="H121" s="100">
        <f t="shared" si="1"/>
        <v>0</v>
      </c>
    </row>
    <row r="122" spans="7:8" x14ac:dyDescent="0.2">
      <c r="G122" s="100"/>
      <c r="H122" s="100">
        <f t="shared" si="1"/>
        <v>0</v>
      </c>
    </row>
    <row r="123" spans="7:8" x14ac:dyDescent="0.2">
      <c r="G123" s="100"/>
      <c r="H123" s="100">
        <f t="shared" si="1"/>
        <v>0</v>
      </c>
    </row>
    <row r="124" spans="7:8" x14ac:dyDescent="0.2">
      <c r="G124" s="100"/>
      <c r="H124" s="100">
        <f t="shared" si="1"/>
        <v>0</v>
      </c>
    </row>
    <row r="125" spans="7:8" x14ac:dyDescent="0.2">
      <c r="G125" s="100"/>
      <c r="H125" s="100">
        <f t="shared" si="1"/>
        <v>0</v>
      </c>
    </row>
    <row r="126" spans="7:8" x14ac:dyDescent="0.2">
      <c r="G126" s="100"/>
      <c r="H126" s="100">
        <f t="shared" si="1"/>
        <v>0</v>
      </c>
    </row>
    <row r="127" spans="7:8" x14ac:dyDescent="0.2">
      <c r="G127" s="100"/>
      <c r="H127" s="100">
        <f t="shared" si="1"/>
        <v>0</v>
      </c>
    </row>
    <row r="128" spans="7:8" x14ac:dyDescent="0.2">
      <c r="G128" s="100"/>
      <c r="H128" s="100">
        <f t="shared" si="1"/>
        <v>0</v>
      </c>
    </row>
    <row r="129" spans="7:8" x14ac:dyDescent="0.2">
      <c r="G129" s="100"/>
      <c r="H129" s="100">
        <f t="shared" si="1"/>
        <v>0</v>
      </c>
    </row>
    <row r="130" spans="7:8" x14ac:dyDescent="0.2">
      <c r="G130" s="100"/>
      <c r="H130" s="100">
        <f t="shared" si="1"/>
        <v>0</v>
      </c>
    </row>
    <row r="131" spans="7:8" x14ac:dyDescent="0.2">
      <c r="G131" s="100"/>
      <c r="H131" s="100">
        <f t="shared" si="1"/>
        <v>0</v>
      </c>
    </row>
    <row r="132" spans="7:8" x14ac:dyDescent="0.2">
      <c r="G132" s="100"/>
      <c r="H132" s="100">
        <f t="shared" ref="H132:H195" si="2">IF(F132="inperson",(IF(G132&gt;85,(G132-85),0)),0)</f>
        <v>0</v>
      </c>
    </row>
    <row r="133" spans="7:8" x14ac:dyDescent="0.2">
      <c r="G133" s="100"/>
      <c r="H133" s="100">
        <f t="shared" si="2"/>
        <v>0</v>
      </c>
    </row>
    <row r="134" spans="7:8" x14ac:dyDescent="0.2">
      <c r="G134" s="100"/>
      <c r="H134" s="100">
        <f t="shared" si="2"/>
        <v>0</v>
      </c>
    </row>
    <row r="135" spans="7:8" x14ac:dyDescent="0.2">
      <c r="G135" s="100"/>
      <c r="H135" s="100">
        <f t="shared" si="2"/>
        <v>0</v>
      </c>
    </row>
    <row r="136" spans="7:8" x14ac:dyDescent="0.2">
      <c r="G136" s="100"/>
      <c r="H136" s="100">
        <f t="shared" si="2"/>
        <v>0</v>
      </c>
    </row>
    <row r="137" spans="7:8" x14ac:dyDescent="0.2">
      <c r="G137" s="100"/>
      <c r="H137" s="100">
        <f t="shared" si="2"/>
        <v>0</v>
      </c>
    </row>
    <row r="138" spans="7:8" x14ac:dyDescent="0.2">
      <c r="G138" s="100"/>
      <c r="H138" s="100">
        <f t="shared" si="2"/>
        <v>0</v>
      </c>
    </row>
    <row r="139" spans="7:8" x14ac:dyDescent="0.2">
      <c r="G139" s="100"/>
      <c r="H139" s="100">
        <f t="shared" si="2"/>
        <v>0</v>
      </c>
    </row>
    <row r="140" spans="7:8" x14ac:dyDescent="0.2">
      <c r="G140" s="100"/>
      <c r="H140" s="100">
        <f t="shared" si="2"/>
        <v>0</v>
      </c>
    </row>
    <row r="141" spans="7:8" x14ac:dyDescent="0.2">
      <c r="G141" s="100"/>
      <c r="H141" s="100">
        <f t="shared" si="2"/>
        <v>0</v>
      </c>
    </row>
    <row r="142" spans="7:8" x14ac:dyDescent="0.2">
      <c r="G142" s="100"/>
      <c r="H142" s="100">
        <f t="shared" si="2"/>
        <v>0</v>
      </c>
    </row>
    <row r="143" spans="7:8" x14ac:dyDescent="0.2">
      <c r="G143" s="100"/>
      <c r="H143" s="100">
        <f t="shared" si="2"/>
        <v>0</v>
      </c>
    </row>
    <row r="144" spans="7:8" x14ac:dyDescent="0.2">
      <c r="G144" s="100"/>
      <c r="H144" s="100">
        <f t="shared" si="2"/>
        <v>0</v>
      </c>
    </row>
    <row r="145" spans="7:8" x14ac:dyDescent="0.2">
      <c r="G145" s="100"/>
      <c r="H145" s="100">
        <f t="shared" si="2"/>
        <v>0</v>
      </c>
    </row>
    <row r="146" spans="7:8" x14ac:dyDescent="0.2">
      <c r="G146" s="100"/>
      <c r="H146" s="100">
        <f t="shared" si="2"/>
        <v>0</v>
      </c>
    </row>
    <row r="147" spans="7:8" x14ac:dyDescent="0.2">
      <c r="G147" s="100"/>
      <c r="H147" s="100">
        <f t="shared" si="2"/>
        <v>0</v>
      </c>
    </row>
    <row r="148" spans="7:8" x14ac:dyDescent="0.2">
      <c r="G148" s="100"/>
      <c r="H148" s="100">
        <f t="shared" si="2"/>
        <v>0</v>
      </c>
    </row>
    <row r="149" spans="7:8" x14ac:dyDescent="0.2">
      <c r="G149" s="100"/>
      <c r="H149" s="100">
        <f t="shared" si="2"/>
        <v>0</v>
      </c>
    </row>
    <row r="150" spans="7:8" x14ac:dyDescent="0.2">
      <c r="G150" s="100"/>
      <c r="H150" s="100">
        <f t="shared" si="2"/>
        <v>0</v>
      </c>
    </row>
    <row r="151" spans="7:8" x14ac:dyDescent="0.2">
      <c r="G151" s="100"/>
      <c r="H151" s="100">
        <f t="shared" si="2"/>
        <v>0</v>
      </c>
    </row>
    <row r="152" spans="7:8" x14ac:dyDescent="0.2">
      <c r="G152" s="100"/>
      <c r="H152" s="100">
        <f t="shared" si="2"/>
        <v>0</v>
      </c>
    </row>
    <row r="153" spans="7:8" x14ac:dyDescent="0.2">
      <c r="G153" s="100"/>
      <c r="H153" s="100">
        <f t="shared" si="2"/>
        <v>0</v>
      </c>
    </row>
    <row r="154" spans="7:8" x14ac:dyDescent="0.2">
      <c r="G154" s="100"/>
      <c r="H154" s="100">
        <f t="shared" si="2"/>
        <v>0</v>
      </c>
    </row>
    <row r="155" spans="7:8" x14ac:dyDescent="0.2">
      <c r="G155" s="100"/>
      <c r="H155" s="100">
        <f t="shared" si="2"/>
        <v>0</v>
      </c>
    </row>
    <row r="156" spans="7:8" x14ac:dyDescent="0.2">
      <c r="G156" s="100"/>
      <c r="H156" s="100">
        <f t="shared" si="2"/>
        <v>0</v>
      </c>
    </row>
    <row r="157" spans="7:8" x14ac:dyDescent="0.2">
      <c r="G157" s="100"/>
      <c r="H157" s="100">
        <f t="shared" si="2"/>
        <v>0</v>
      </c>
    </row>
    <row r="158" spans="7:8" x14ac:dyDescent="0.2">
      <c r="G158" s="100"/>
      <c r="H158" s="100">
        <f t="shared" si="2"/>
        <v>0</v>
      </c>
    </row>
    <row r="159" spans="7:8" x14ac:dyDescent="0.2">
      <c r="G159" s="100"/>
      <c r="H159" s="100">
        <f t="shared" si="2"/>
        <v>0</v>
      </c>
    </row>
    <row r="160" spans="7:8" x14ac:dyDescent="0.2">
      <c r="G160" s="100"/>
      <c r="H160" s="100">
        <f t="shared" si="2"/>
        <v>0</v>
      </c>
    </row>
    <row r="161" spans="7:8" x14ac:dyDescent="0.2">
      <c r="G161" s="100"/>
      <c r="H161" s="100">
        <f t="shared" si="2"/>
        <v>0</v>
      </c>
    </row>
    <row r="162" spans="7:8" x14ac:dyDescent="0.2">
      <c r="G162" s="100"/>
      <c r="H162" s="100">
        <f t="shared" si="2"/>
        <v>0</v>
      </c>
    </row>
    <row r="163" spans="7:8" x14ac:dyDescent="0.2">
      <c r="G163" s="100"/>
      <c r="H163" s="100">
        <f t="shared" si="2"/>
        <v>0</v>
      </c>
    </row>
    <row r="164" spans="7:8" x14ac:dyDescent="0.2">
      <c r="G164" s="100"/>
      <c r="H164" s="100">
        <f t="shared" si="2"/>
        <v>0</v>
      </c>
    </row>
    <row r="165" spans="7:8" x14ac:dyDescent="0.2">
      <c r="G165" s="100"/>
      <c r="H165" s="100">
        <f t="shared" si="2"/>
        <v>0</v>
      </c>
    </row>
    <row r="166" spans="7:8" x14ac:dyDescent="0.2">
      <c r="G166" s="100"/>
      <c r="H166" s="100">
        <f t="shared" si="2"/>
        <v>0</v>
      </c>
    </row>
    <row r="167" spans="7:8" x14ac:dyDescent="0.2">
      <c r="G167" s="100"/>
      <c r="H167" s="100">
        <f t="shared" si="2"/>
        <v>0</v>
      </c>
    </row>
    <row r="168" spans="7:8" x14ac:dyDescent="0.2">
      <c r="G168" s="100"/>
      <c r="H168" s="100">
        <f t="shared" si="2"/>
        <v>0</v>
      </c>
    </row>
    <row r="169" spans="7:8" x14ac:dyDescent="0.2">
      <c r="G169" s="100"/>
      <c r="H169" s="100">
        <f t="shared" si="2"/>
        <v>0</v>
      </c>
    </row>
    <row r="170" spans="7:8" x14ac:dyDescent="0.2">
      <c r="G170" s="100"/>
      <c r="H170" s="100">
        <f t="shared" si="2"/>
        <v>0</v>
      </c>
    </row>
    <row r="171" spans="7:8" x14ac:dyDescent="0.2">
      <c r="G171" s="100"/>
      <c r="H171" s="100">
        <f t="shared" si="2"/>
        <v>0</v>
      </c>
    </row>
    <row r="172" spans="7:8" x14ac:dyDescent="0.2">
      <c r="G172" s="100"/>
      <c r="H172" s="100">
        <f t="shared" si="2"/>
        <v>0</v>
      </c>
    </row>
    <row r="173" spans="7:8" x14ac:dyDescent="0.2">
      <c r="G173" s="100"/>
      <c r="H173" s="100">
        <f t="shared" si="2"/>
        <v>0</v>
      </c>
    </row>
    <row r="174" spans="7:8" x14ac:dyDescent="0.2">
      <c r="G174" s="100"/>
      <c r="H174" s="100">
        <f t="shared" si="2"/>
        <v>0</v>
      </c>
    </row>
    <row r="175" spans="7:8" x14ac:dyDescent="0.2">
      <c r="G175" s="100"/>
      <c r="H175" s="100">
        <f t="shared" si="2"/>
        <v>0</v>
      </c>
    </row>
    <row r="176" spans="7:8" x14ac:dyDescent="0.2">
      <c r="G176" s="100"/>
      <c r="H176" s="100">
        <f t="shared" si="2"/>
        <v>0</v>
      </c>
    </row>
    <row r="177" spans="7:8" x14ac:dyDescent="0.2">
      <c r="G177" s="100"/>
      <c r="H177" s="100">
        <f t="shared" si="2"/>
        <v>0</v>
      </c>
    </row>
    <row r="178" spans="7:8" x14ac:dyDescent="0.2">
      <c r="G178" s="100"/>
      <c r="H178" s="100">
        <f t="shared" si="2"/>
        <v>0</v>
      </c>
    </row>
    <row r="179" spans="7:8" x14ac:dyDescent="0.2">
      <c r="G179" s="100"/>
      <c r="H179" s="100">
        <f t="shared" si="2"/>
        <v>0</v>
      </c>
    </row>
    <row r="180" spans="7:8" x14ac:dyDescent="0.2">
      <c r="G180" s="100"/>
      <c r="H180" s="100">
        <f t="shared" si="2"/>
        <v>0</v>
      </c>
    </row>
    <row r="181" spans="7:8" x14ac:dyDescent="0.2">
      <c r="G181" s="100"/>
      <c r="H181" s="100">
        <f t="shared" si="2"/>
        <v>0</v>
      </c>
    </row>
    <row r="182" spans="7:8" x14ac:dyDescent="0.2">
      <c r="G182" s="100"/>
      <c r="H182" s="100">
        <f t="shared" si="2"/>
        <v>0</v>
      </c>
    </row>
    <row r="183" spans="7:8" x14ac:dyDescent="0.2">
      <c r="G183" s="100"/>
      <c r="H183" s="100">
        <f t="shared" si="2"/>
        <v>0</v>
      </c>
    </row>
    <row r="184" spans="7:8" x14ac:dyDescent="0.2">
      <c r="G184" s="100"/>
      <c r="H184" s="100">
        <f t="shared" si="2"/>
        <v>0</v>
      </c>
    </row>
    <row r="185" spans="7:8" x14ac:dyDescent="0.2">
      <c r="G185" s="100"/>
      <c r="H185" s="100">
        <f t="shared" si="2"/>
        <v>0</v>
      </c>
    </row>
    <row r="186" spans="7:8" x14ac:dyDescent="0.2">
      <c r="G186" s="100"/>
      <c r="H186" s="100">
        <f t="shared" si="2"/>
        <v>0</v>
      </c>
    </row>
    <row r="187" spans="7:8" x14ac:dyDescent="0.2">
      <c r="G187" s="100"/>
      <c r="H187" s="100">
        <f t="shared" si="2"/>
        <v>0</v>
      </c>
    </row>
    <row r="188" spans="7:8" x14ac:dyDescent="0.2">
      <c r="G188" s="100"/>
      <c r="H188" s="100">
        <f t="shared" si="2"/>
        <v>0</v>
      </c>
    </row>
    <row r="189" spans="7:8" x14ac:dyDescent="0.2">
      <c r="G189" s="100"/>
      <c r="H189" s="100">
        <f t="shared" si="2"/>
        <v>0</v>
      </c>
    </row>
    <row r="190" spans="7:8" x14ac:dyDescent="0.2">
      <c r="G190" s="100"/>
      <c r="H190" s="100">
        <f t="shared" si="2"/>
        <v>0</v>
      </c>
    </row>
    <row r="191" spans="7:8" x14ac:dyDescent="0.2">
      <c r="G191" s="100"/>
      <c r="H191" s="100">
        <f t="shared" si="2"/>
        <v>0</v>
      </c>
    </row>
    <row r="192" spans="7:8" x14ac:dyDescent="0.2">
      <c r="G192" s="100"/>
      <c r="H192" s="100">
        <f t="shared" si="2"/>
        <v>0</v>
      </c>
    </row>
    <row r="193" spans="7:8" x14ac:dyDescent="0.2">
      <c r="G193" s="100"/>
      <c r="H193" s="100">
        <f t="shared" si="2"/>
        <v>0</v>
      </c>
    </row>
    <row r="194" spans="7:8" x14ac:dyDescent="0.2">
      <c r="G194" s="100"/>
      <c r="H194" s="100">
        <f t="shared" si="2"/>
        <v>0</v>
      </c>
    </row>
    <row r="195" spans="7:8" x14ac:dyDescent="0.2">
      <c r="G195" s="100"/>
      <c r="H195" s="100">
        <f t="shared" si="2"/>
        <v>0</v>
      </c>
    </row>
    <row r="196" spans="7:8" x14ac:dyDescent="0.2">
      <c r="G196" s="100"/>
      <c r="H196" s="100">
        <f t="shared" ref="H196:H259" si="3">IF(F196="inperson",(IF(G196&gt;85,(G196-85),0)),0)</f>
        <v>0</v>
      </c>
    </row>
    <row r="197" spans="7:8" x14ac:dyDescent="0.2">
      <c r="G197" s="100"/>
      <c r="H197" s="100">
        <f t="shared" si="3"/>
        <v>0</v>
      </c>
    </row>
    <row r="198" spans="7:8" x14ac:dyDescent="0.2">
      <c r="G198" s="100"/>
      <c r="H198" s="100">
        <f t="shared" si="3"/>
        <v>0</v>
      </c>
    </row>
    <row r="199" spans="7:8" x14ac:dyDescent="0.2">
      <c r="G199" s="100"/>
      <c r="H199" s="100">
        <f t="shared" si="3"/>
        <v>0</v>
      </c>
    </row>
    <row r="200" spans="7:8" x14ac:dyDescent="0.2">
      <c r="G200" s="100"/>
      <c r="H200" s="100">
        <f t="shared" si="3"/>
        <v>0</v>
      </c>
    </row>
    <row r="201" spans="7:8" x14ac:dyDescent="0.2">
      <c r="G201" s="100"/>
      <c r="H201" s="100">
        <f t="shared" si="3"/>
        <v>0</v>
      </c>
    </row>
    <row r="202" spans="7:8" x14ac:dyDescent="0.2">
      <c r="G202" s="100"/>
      <c r="H202" s="100">
        <f t="shared" si="3"/>
        <v>0</v>
      </c>
    </row>
    <row r="203" spans="7:8" x14ac:dyDescent="0.2">
      <c r="G203" s="100"/>
      <c r="H203" s="100">
        <f t="shared" si="3"/>
        <v>0</v>
      </c>
    </row>
    <row r="204" spans="7:8" x14ac:dyDescent="0.2">
      <c r="G204" s="100"/>
      <c r="H204" s="100">
        <f t="shared" si="3"/>
        <v>0</v>
      </c>
    </row>
    <row r="205" spans="7:8" x14ac:dyDescent="0.2">
      <c r="G205" s="100"/>
      <c r="H205" s="100">
        <f t="shared" si="3"/>
        <v>0</v>
      </c>
    </row>
    <row r="206" spans="7:8" x14ac:dyDescent="0.2">
      <c r="G206" s="100"/>
      <c r="H206" s="100">
        <f t="shared" si="3"/>
        <v>0</v>
      </c>
    </row>
    <row r="207" spans="7:8" x14ac:dyDescent="0.2">
      <c r="G207" s="100"/>
      <c r="H207" s="100">
        <f t="shared" si="3"/>
        <v>0</v>
      </c>
    </row>
    <row r="208" spans="7:8" x14ac:dyDescent="0.2">
      <c r="G208" s="100"/>
      <c r="H208" s="100">
        <f t="shared" si="3"/>
        <v>0</v>
      </c>
    </row>
    <row r="209" spans="7:8" x14ac:dyDescent="0.2">
      <c r="G209" s="100"/>
      <c r="H209" s="100">
        <f t="shared" si="3"/>
        <v>0</v>
      </c>
    </row>
    <row r="210" spans="7:8" x14ac:dyDescent="0.2">
      <c r="G210" s="100"/>
      <c r="H210" s="100">
        <f t="shared" si="3"/>
        <v>0</v>
      </c>
    </row>
    <row r="211" spans="7:8" x14ac:dyDescent="0.2">
      <c r="G211" s="100"/>
      <c r="H211" s="100">
        <f t="shared" si="3"/>
        <v>0</v>
      </c>
    </row>
    <row r="212" spans="7:8" x14ac:dyDescent="0.2">
      <c r="G212" s="100"/>
      <c r="H212" s="100">
        <f t="shared" si="3"/>
        <v>0</v>
      </c>
    </row>
    <row r="213" spans="7:8" x14ac:dyDescent="0.2">
      <c r="G213" s="100"/>
      <c r="H213" s="100">
        <f t="shared" si="3"/>
        <v>0</v>
      </c>
    </row>
    <row r="214" spans="7:8" x14ac:dyDescent="0.2">
      <c r="G214" s="100"/>
      <c r="H214" s="100">
        <f t="shared" si="3"/>
        <v>0</v>
      </c>
    </row>
    <row r="215" spans="7:8" x14ac:dyDescent="0.2">
      <c r="G215" s="100"/>
      <c r="H215" s="100">
        <f t="shared" si="3"/>
        <v>0</v>
      </c>
    </row>
    <row r="216" spans="7:8" x14ac:dyDescent="0.2">
      <c r="G216" s="100"/>
      <c r="H216" s="100">
        <f t="shared" si="3"/>
        <v>0</v>
      </c>
    </row>
    <row r="217" spans="7:8" x14ac:dyDescent="0.2">
      <c r="G217" s="100"/>
      <c r="H217" s="100">
        <f t="shared" si="3"/>
        <v>0</v>
      </c>
    </row>
    <row r="218" spans="7:8" x14ac:dyDescent="0.2">
      <c r="G218" s="100"/>
      <c r="H218" s="100">
        <f t="shared" si="3"/>
        <v>0</v>
      </c>
    </row>
    <row r="219" spans="7:8" x14ac:dyDescent="0.2">
      <c r="G219" s="100"/>
      <c r="H219" s="100">
        <f t="shared" si="3"/>
        <v>0</v>
      </c>
    </row>
    <row r="220" spans="7:8" x14ac:dyDescent="0.2">
      <c r="G220" s="100"/>
      <c r="H220" s="100">
        <f t="shared" si="3"/>
        <v>0</v>
      </c>
    </row>
    <row r="221" spans="7:8" x14ac:dyDescent="0.2">
      <c r="G221" s="100"/>
      <c r="H221" s="100">
        <f t="shared" si="3"/>
        <v>0</v>
      </c>
    </row>
    <row r="222" spans="7:8" x14ac:dyDescent="0.2">
      <c r="G222" s="100"/>
      <c r="H222" s="100">
        <f t="shared" si="3"/>
        <v>0</v>
      </c>
    </row>
    <row r="223" spans="7:8" x14ac:dyDescent="0.2">
      <c r="G223" s="100"/>
      <c r="H223" s="100">
        <f t="shared" si="3"/>
        <v>0</v>
      </c>
    </row>
    <row r="224" spans="7:8" x14ac:dyDescent="0.2">
      <c r="G224" s="100"/>
      <c r="H224" s="100">
        <f t="shared" si="3"/>
        <v>0</v>
      </c>
    </row>
    <row r="225" spans="7:8" x14ac:dyDescent="0.2">
      <c r="G225" s="100"/>
      <c r="H225" s="100">
        <f t="shared" si="3"/>
        <v>0</v>
      </c>
    </row>
    <row r="226" spans="7:8" x14ac:dyDescent="0.2">
      <c r="G226" s="100"/>
      <c r="H226" s="100">
        <f t="shared" si="3"/>
        <v>0</v>
      </c>
    </row>
    <row r="227" spans="7:8" x14ac:dyDescent="0.2">
      <c r="G227" s="100"/>
      <c r="H227" s="100">
        <f t="shared" si="3"/>
        <v>0</v>
      </c>
    </row>
    <row r="228" spans="7:8" x14ac:dyDescent="0.2">
      <c r="G228" s="100"/>
      <c r="H228" s="100">
        <f t="shared" si="3"/>
        <v>0</v>
      </c>
    </row>
    <row r="229" spans="7:8" x14ac:dyDescent="0.2">
      <c r="G229" s="100"/>
      <c r="H229" s="100">
        <f t="shared" si="3"/>
        <v>0</v>
      </c>
    </row>
    <row r="230" spans="7:8" x14ac:dyDescent="0.2">
      <c r="G230" s="100"/>
      <c r="H230" s="100">
        <f t="shared" si="3"/>
        <v>0</v>
      </c>
    </row>
    <row r="231" spans="7:8" x14ac:dyDescent="0.2">
      <c r="G231" s="100"/>
      <c r="H231" s="100">
        <f t="shared" si="3"/>
        <v>0</v>
      </c>
    </row>
    <row r="232" spans="7:8" x14ac:dyDescent="0.2">
      <c r="G232" s="100"/>
      <c r="H232" s="100">
        <f t="shared" si="3"/>
        <v>0</v>
      </c>
    </row>
    <row r="233" spans="7:8" x14ac:dyDescent="0.2">
      <c r="G233" s="100"/>
      <c r="H233" s="100">
        <f t="shared" si="3"/>
        <v>0</v>
      </c>
    </row>
    <row r="234" spans="7:8" x14ac:dyDescent="0.2">
      <c r="G234" s="100"/>
      <c r="H234" s="100">
        <f t="shared" si="3"/>
        <v>0</v>
      </c>
    </row>
    <row r="235" spans="7:8" x14ac:dyDescent="0.2">
      <c r="G235" s="100"/>
      <c r="H235" s="100">
        <f t="shared" si="3"/>
        <v>0</v>
      </c>
    </row>
    <row r="236" spans="7:8" x14ac:dyDescent="0.2">
      <c r="G236" s="100"/>
      <c r="H236" s="100">
        <f t="shared" si="3"/>
        <v>0</v>
      </c>
    </row>
    <row r="237" spans="7:8" x14ac:dyDescent="0.2">
      <c r="G237" s="100"/>
      <c r="H237" s="100">
        <f t="shared" si="3"/>
        <v>0</v>
      </c>
    </row>
    <row r="238" spans="7:8" x14ac:dyDescent="0.2">
      <c r="G238" s="100"/>
      <c r="H238" s="100">
        <f t="shared" si="3"/>
        <v>0</v>
      </c>
    </row>
    <row r="239" spans="7:8" x14ac:dyDescent="0.2">
      <c r="G239" s="100"/>
      <c r="H239" s="100">
        <f t="shared" si="3"/>
        <v>0</v>
      </c>
    </row>
    <row r="240" spans="7:8" x14ac:dyDescent="0.2">
      <c r="G240" s="100"/>
      <c r="H240" s="100">
        <f t="shared" si="3"/>
        <v>0</v>
      </c>
    </row>
    <row r="241" spans="7:8" x14ac:dyDescent="0.2">
      <c r="G241" s="100"/>
      <c r="H241" s="100">
        <f t="shared" si="3"/>
        <v>0</v>
      </c>
    </row>
    <row r="242" spans="7:8" x14ac:dyDescent="0.2">
      <c r="G242" s="100"/>
      <c r="H242" s="100">
        <f t="shared" si="3"/>
        <v>0</v>
      </c>
    </row>
    <row r="243" spans="7:8" x14ac:dyDescent="0.2">
      <c r="G243" s="100"/>
      <c r="H243" s="100">
        <f t="shared" si="3"/>
        <v>0</v>
      </c>
    </row>
    <row r="244" spans="7:8" x14ac:dyDescent="0.2">
      <c r="G244" s="100"/>
      <c r="H244" s="100">
        <f t="shared" si="3"/>
        <v>0</v>
      </c>
    </row>
    <row r="245" spans="7:8" x14ac:dyDescent="0.2">
      <c r="G245" s="100"/>
      <c r="H245" s="100">
        <f t="shared" si="3"/>
        <v>0</v>
      </c>
    </row>
    <row r="246" spans="7:8" x14ac:dyDescent="0.2">
      <c r="G246" s="100"/>
      <c r="H246" s="100">
        <f t="shared" si="3"/>
        <v>0</v>
      </c>
    </row>
    <row r="247" spans="7:8" x14ac:dyDescent="0.2">
      <c r="G247" s="100"/>
      <c r="H247" s="100">
        <f t="shared" si="3"/>
        <v>0</v>
      </c>
    </row>
    <row r="248" spans="7:8" x14ac:dyDescent="0.2">
      <c r="G248" s="100"/>
      <c r="H248" s="100">
        <f t="shared" si="3"/>
        <v>0</v>
      </c>
    </row>
    <row r="249" spans="7:8" x14ac:dyDescent="0.2">
      <c r="G249" s="100"/>
      <c r="H249" s="100">
        <f t="shared" si="3"/>
        <v>0</v>
      </c>
    </row>
    <row r="250" spans="7:8" x14ac:dyDescent="0.2">
      <c r="G250" s="100"/>
      <c r="H250" s="100">
        <f t="shared" si="3"/>
        <v>0</v>
      </c>
    </row>
    <row r="251" spans="7:8" x14ac:dyDescent="0.2">
      <c r="G251" s="100"/>
      <c r="H251" s="100">
        <f t="shared" si="3"/>
        <v>0</v>
      </c>
    </row>
    <row r="252" spans="7:8" x14ac:dyDescent="0.2">
      <c r="G252" s="100"/>
      <c r="H252" s="100">
        <f t="shared" si="3"/>
        <v>0</v>
      </c>
    </row>
    <row r="253" spans="7:8" x14ac:dyDescent="0.2">
      <c r="G253" s="100"/>
      <c r="H253" s="100">
        <f t="shared" si="3"/>
        <v>0</v>
      </c>
    </row>
    <row r="254" spans="7:8" x14ac:dyDescent="0.2">
      <c r="G254" s="100"/>
      <c r="H254" s="100">
        <f t="shared" si="3"/>
        <v>0</v>
      </c>
    </row>
    <row r="255" spans="7:8" x14ac:dyDescent="0.2">
      <c r="G255" s="100"/>
      <c r="H255" s="100">
        <f t="shared" si="3"/>
        <v>0</v>
      </c>
    </row>
    <row r="256" spans="7:8" x14ac:dyDescent="0.2">
      <c r="G256" s="100"/>
      <c r="H256" s="100">
        <f t="shared" si="3"/>
        <v>0</v>
      </c>
    </row>
    <row r="257" spans="7:8" x14ac:dyDescent="0.2">
      <c r="G257" s="100"/>
      <c r="H257" s="100">
        <f t="shared" si="3"/>
        <v>0</v>
      </c>
    </row>
    <row r="258" spans="7:8" x14ac:dyDescent="0.2">
      <c r="G258" s="100"/>
      <c r="H258" s="100">
        <f t="shared" si="3"/>
        <v>0</v>
      </c>
    </row>
    <row r="259" spans="7:8" x14ac:dyDescent="0.2">
      <c r="G259" s="100"/>
      <c r="H259" s="100">
        <f t="shared" si="3"/>
        <v>0</v>
      </c>
    </row>
    <row r="260" spans="7:8" x14ac:dyDescent="0.2">
      <c r="G260" s="100"/>
      <c r="H260" s="100">
        <f t="shared" ref="H260:H323" si="4">IF(F260="inperson",(IF(G260&gt;85,(G260-85),0)),0)</f>
        <v>0</v>
      </c>
    </row>
    <row r="261" spans="7:8" x14ac:dyDescent="0.2">
      <c r="G261" s="100"/>
      <c r="H261" s="100">
        <f t="shared" si="4"/>
        <v>0</v>
      </c>
    </row>
    <row r="262" spans="7:8" x14ac:dyDescent="0.2">
      <c r="G262" s="100"/>
      <c r="H262" s="100">
        <f t="shared" si="4"/>
        <v>0</v>
      </c>
    </row>
    <row r="263" spans="7:8" x14ac:dyDescent="0.2">
      <c r="G263" s="100"/>
      <c r="H263" s="100">
        <f t="shared" si="4"/>
        <v>0</v>
      </c>
    </row>
    <row r="264" spans="7:8" x14ac:dyDescent="0.2">
      <c r="G264" s="100"/>
      <c r="H264" s="100">
        <f t="shared" si="4"/>
        <v>0</v>
      </c>
    </row>
    <row r="265" spans="7:8" x14ac:dyDescent="0.2">
      <c r="G265" s="100"/>
      <c r="H265" s="100">
        <f t="shared" si="4"/>
        <v>0</v>
      </c>
    </row>
    <row r="266" spans="7:8" x14ac:dyDescent="0.2">
      <c r="G266" s="100"/>
      <c r="H266" s="100">
        <f t="shared" si="4"/>
        <v>0</v>
      </c>
    </row>
    <row r="267" spans="7:8" x14ac:dyDescent="0.2">
      <c r="G267" s="100"/>
      <c r="H267" s="100">
        <f t="shared" si="4"/>
        <v>0</v>
      </c>
    </row>
    <row r="268" spans="7:8" x14ac:dyDescent="0.2">
      <c r="G268" s="100"/>
      <c r="H268" s="100">
        <f t="shared" si="4"/>
        <v>0</v>
      </c>
    </row>
    <row r="269" spans="7:8" x14ac:dyDescent="0.2">
      <c r="G269" s="100"/>
      <c r="H269" s="100">
        <f t="shared" si="4"/>
        <v>0</v>
      </c>
    </row>
    <row r="270" spans="7:8" x14ac:dyDescent="0.2">
      <c r="G270" s="100"/>
      <c r="H270" s="100">
        <f t="shared" si="4"/>
        <v>0</v>
      </c>
    </row>
    <row r="271" spans="7:8" x14ac:dyDescent="0.2">
      <c r="G271" s="100"/>
      <c r="H271" s="100">
        <f t="shared" si="4"/>
        <v>0</v>
      </c>
    </row>
    <row r="272" spans="7:8" x14ac:dyDescent="0.2">
      <c r="G272" s="100"/>
      <c r="H272" s="100">
        <f t="shared" si="4"/>
        <v>0</v>
      </c>
    </row>
    <row r="273" spans="7:8" x14ac:dyDescent="0.2">
      <c r="G273" s="100"/>
      <c r="H273" s="100">
        <f t="shared" si="4"/>
        <v>0</v>
      </c>
    </row>
    <row r="274" spans="7:8" x14ac:dyDescent="0.2">
      <c r="G274" s="100"/>
      <c r="H274" s="100">
        <f t="shared" si="4"/>
        <v>0</v>
      </c>
    </row>
    <row r="275" spans="7:8" x14ac:dyDescent="0.2">
      <c r="G275" s="100"/>
      <c r="H275" s="100">
        <f t="shared" si="4"/>
        <v>0</v>
      </c>
    </row>
    <row r="276" spans="7:8" x14ac:dyDescent="0.2">
      <c r="G276" s="100"/>
      <c r="H276" s="100">
        <f t="shared" si="4"/>
        <v>0</v>
      </c>
    </row>
    <row r="277" spans="7:8" x14ac:dyDescent="0.2">
      <c r="G277" s="100"/>
      <c r="H277" s="100">
        <f t="shared" si="4"/>
        <v>0</v>
      </c>
    </row>
    <row r="278" spans="7:8" x14ac:dyDescent="0.2">
      <c r="G278" s="100"/>
      <c r="H278" s="100">
        <f t="shared" si="4"/>
        <v>0</v>
      </c>
    </row>
    <row r="279" spans="7:8" x14ac:dyDescent="0.2">
      <c r="G279" s="100"/>
      <c r="H279" s="100">
        <f t="shared" si="4"/>
        <v>0</v>
      </c>
    </row>
    <row r="280" spans="7:8" x14ac:dyDescent="0.2">
      <c r="G280" s="100"/>
      <c r="H280" s="100">
        <f t="shared" si="4"/>
        <v>0</v>
      </c>
    </row>
    <row r="281" spans="7:8" x14ac:dyDescent="0.2">
      <c r="G281" s="100"/>
      <c r="H281" s="100">
        <f t="shared" si="4"/>
        <v>0</v>
      </c>
    </row>
    <row r="282" spans="7:8" x14ac:dyDescent="0.2">
      <c r="G282" s="100"/>
      <c r="H282" s="100">
        <f t="shared" si="4"/>
        <v>0</v>
      </c>
    </row>
    <row r="283" spans="7:8" x14ac:dyDescent="0.2">
      <c r="G283" s="100"/>
      <c r="H283" s="100">
        <f t="shared" si="4"/>
        <v>0</v>
      </c>
    </row>
    <row r="284" spans="7:8" x14ac:dyDescent="0.2">
      <c r="G284" s="100"/>
      <c r="H284" s="100">
        <f t="shared" si="4"/>
        <v>0</v>
      </c>
    </row>
    <row r="285" spans="7:8" x14ac:dyDescent="0.2">
      <c r="G285" s="100"/>
      <c r="H285" s="100">
        <f t="shared" si="4"/>
        <v>0</v>
      </c>
    </row>
    <row r="286" spans="7:8" x14ac:dyDescent="0.2">
      <c r="G286" s="100"/>
      <c r="H286" s="100">
        <f t="shared" si="4"/>
        <v>0</v>
      </c>
    </row>
    <row r="287" spans="7:8" x14ac:dyDescent="0.2">
      <c r="G287" s="100"/>
      <c r="H287" s="100">
        <f t="shared" si="4"/>
        <v>0</v>
      </c>
    </row>
    <row r="288" spans="7:8" x14ac:dyDescent="0.2">
      <c r="G288" s="100"/>
      <c r="H288" s="100">
        <f t="shared" si="4"/>
        <v>0</v>
      </c>
    </row>
    <row r="289" spans="7:8" x14ac:dyDescent="0.2">
      <c r="G289" s="100"/>
      <c r="H289" s="100">
        <f t="shared" si="4"/>
        <v>0</v>
      </c>
    </row>
    <row r="290" spans="7:8" x14ac:dyDescent="0.2">
      <c r="G290" s="100"/>
      <c r="H290" s="100">
        <f t="shared" si="4"/>
        <v>0</v>
      </c>
    </row>
    <row r="291" spans="7:8" x14ac:dyDescent="0.2">
      <c r="G291" s="100"/>
      <c r="H291" s="100">
        <f t="shared" si="4"/>
        <v>0</v>
      </c>
    </row>
    <row r="292" spans="7:8" x14ac:dyDescent="0.2">
      <c r="G292" s="100"/>
      <c r="H292" s="100">
        <f t="shared" si="4"/>
        <v>0</v>
      </c>
    </row>
    <row r="293" spans="7:8" x14ac:dyDescent="0.2">
      <c r="G293" s="100"/>
      <c r="H293" s="100">
        <f t="shared" si="4"/>
        <v>0</v>
      </c>
    </row>
    <row r="294" spans="7:8" x14ac:dyDescent="0.2">
      <c r="G294" s="100"/>
      <c r="H294" s="100">
        <f t="shared" si="4"/>
        <v>0</v>
      </c>
    </row>
    <row r="295" spans="7:8" x14ac:dyDescent="0.2">
      <c r="G295" s="100"/>
      <c r="H295" s="100">
        <f t="shared" si="4"/>
        <v>0</v>
      </c>
    </row>
    <row r="296" spans="7:8" x14ac:dyDescent="0.2">
      <c r="G296" s="100"/>
      <c r="H296" s="100">
        <f t="shared" si="4"/>
        <v>0</v>
      </c>
    </row>
    <row r="297" spans="7:8" x14ac:dyDescent="0.2">
      <c r="G297" s="100"/>
      <c r="H297" s="100">
        <f t="shared" si="4"/>
        <v>0</v>
      </c>
    </row>
    <row r="298" spans="7:8" x14ac:dyDescent="0.2">
      <c r="G298" s="100"/>
      <c r="H298" s="100">
        <f t="shared" si="4"/>
        <v>0</v>
      </c>
    </row>
    <row r="299" spans="7:8" x14ac:dyDescent="0.2">
      <c r="G299" s="100"/>
      <c r="H299" s="100">
        <f t="shared" si="4"/>
        <v>0</v>
      </c>
    </row>
    <row r="300" spans="7:8" x14ac:dyDescent="0.2">
      <c r="G300" s="100"/>
      <c r="H300" s="100">
        <f t="shared" si="4"/>
        <v>0</v>
      </c>
    </row>
    <row r="301" spans="7:8" x14ac:dyDescent="0.2">
      <c r="G301" s="100"/>
      <c r="H301" s="100">
        <f t="shared" si="4"/>
        <v>0</v>
      </c>
    </row>
    <row r="302" spans="7:8" x14ac:dyDescent="0.2">
      <c r="G302" s="100"/>
      <c r="H302" s="100">
        <f t="shared" si="4"/>
        <v>0</v>
      </c>
    </row>
    <row r="303" spans="7:8" x14ac:dyDescent="0.2">
      <c r="G303" s="100"/>
      <c r="H303" s="100">
        <f t="shared" si="4"/>
        <v>0</v>
      </c>
    </row>
    <row r="304" spans="7:8" x14ac:dyDescent="0.2">
      <c r="G304" s="100"/>
      <c r="H304" s="100">
        <f t="shared" si="4"/>
        <v>0</v>
      </c>
    </row>
    <row r="305" spans="7:8" x14ac:dyDescent="0.2">
      <c r="G305" s="100"/>
      <c r="H305" s="100">
        <f t="shared" si="4"/>
        <v>0</v>
      </c>
    </row>
    <row r="306" spans="7:8" x14ac:dyDescent="0.2">
      <c r="G306" s="100"/>
      <c r="H306" s="100">
        <f t="shared" si="4"/>
        <v>0</v>
      </c>
    </row>
    <row r="307" spans="7:8" x14ac:dyDescent="0.2">
      <c r="G307" s="100"/>
      <c r="H307" s="100">
        <f t="shared" si="4"/>
        <v>0</v>
      </c>
    </row>
    <row r="308" spans="7:8" x14ac:dyDescent="0.2">
      <c r="G308" s="100"/>
      <c r="H308" s="100">
        <f t="shared" si="4"/>
        <v>0</v>
      </c>
    </row>
    <row r="309" spans="7:8" x14ac:dyDescent="0.2">
      <c r="G309" s="100"/>
      <c r="H309" s="100">
        <f t="shared" si="4"/>
        <v>0</v>
      </c>
    </row>
    <row r="310" spans="7:8" x14ac:dyDescent="0.2">
      <c r="G310" s="100"/>
      <c r="H310" s="100">
        <f t="shared" si="4"/>
        <v>0</v>
      </c>
    </row>
    <row r="311" spans="7:8" x14ac:dyDescent="0.2">
      <c r="G311" s="100"/>
      <c r="H311" s="100">
        <f t="shared" si="4"/>
        <v>0</v>
      </c>
    </row>
    <row r="312" spans="7:8" x14ac:dyDescent="0.2">
      <c r="G312" s="100"/>
      <c r="H312" s="100">
        <f t="shared" si="4"/>
        <v>0</v>
      </c>
    </row>
    <row r="313" spans="7:8" x14ac:dyDescent="0.2">
      <c r="G313" s="100"/>
      <c r="H313" s="100">
        <f t="shared" si="4"/>
        <v>0</v>
      </c>
    </row>
    <row r="314" spans="7:8" x14ac:dyDescent="0.2">
      <c r="G314" s="100"/>
      <c r="H314" s="100">
        <f t="shared" si="4"/>
        <v>0</v>
      </c>
    </row>
    <row r="315" spans="7:8" x14ac:dyDescent="0.2">
      <c r="G315" s="100"/>
      <c r="H315" s="100">
        <f t="shared" si="4"/>
        <v>0</v>
      </c>
    </row>
    <row r="316" spans="7:8" x14ac:dyDescent="0.2">
      <c r="G316" s="100"/>
      <c r="H316" s="100">
        <f t="shared" si="4"/>
        <v>0</v>
      </c>
    </row>
    <row r="317" spans="7:8" x14ac:dyDescent="0.2">
      <c r="G317" s="100"/>
      <c r="H317" s="100">
        <f t="shared" si="4"/>
        <v>0</v>
      </c>
    </row>
    <row r="318" spans="7:8" x14ac:dyDescent="0.2">
      <c r="G318" s="100"/>
      <c r="H318" s="100">
        <f t="shared" si="4"/>
        <v>0</v>
      </c>
    </row>
    <row r="319" spans="7:8" x14ac:dyDescent="0.2">
      <c r="G319" s="100"/>
      <c r="H319" s="100">
        <f t="shared" si="4"/>
        <v>0</v>
      </c>
    </row>
    <row r="320" spans="7:8" x14ac:dyDescent="0.2">
      <c r="G320" s="100"/>
      <c r="H320" s="100">
        <f t="shared" si="4"/>
        <v>0</v>
      </c>
    </row>
    <row r="321" spans="7:8" x14ac:dyDescent="0.2">
      <c r="G321" s="100"/>
      <c r="H321" s="100">
        <f t="shared" si="4"/>
        <v>0</v>
      </c>
    </row>
    <row r="322" spans="7:8" x14ac:dyDescent="0.2">
      <c r="G322" s="100"/>
      <c r="H322" s="100">
        <f t="shared" si="4"/>
        <v>0</v>
      </c>
    </row>
    <row r="323" spans="7:8" x14ac:dyDescent="0.2">
      <c r="G323" s="100"/>
      <c r="H323" s="100">
        <f t="shared" si="4"/>
        <v>0</v>
      </c>
    </row>
    <row r="324" spans="7:8" x14ac:dyDescent="0.2">
      <c r="G324" s="100"/>
      <c r="H324" s="100">
        <f t="shared" ref="H324:H387" si="5">IF(F324="inperson",(IF(G324&gt;85,(G324-85),0)),0)</f>
        <v>0</v>
      </c>
    </row>
    <row r="325" spans="7:8" x14ac:dyDescent="0.2">
      <c r="G325" s="100"/>
      <c r="H325" s="100">
        <f t="shared" si="5"/>
        <v>0</v>
      </c>
    </row>
    <row r="326" spans="7:8" x14ac:dyDescent="0.2">
      <c r="G326" s="100"/>
      <c r="H326" s="100">
        <f t="shared" si="5"/>
        <v>0</v>
      </c>
    </row>
    <row r="327" spans="7:8" x14ac:dyDescent="0.2">
      <c r="G327" s="100"/>
      <c r="H327" s="100">
        <f t="shared" si="5"/>
        <v>0</v>
      </c>
    </row>
    <row r="328" spans="7:8" x14ac:dyDescent="0.2">
      <c r="G328" s="100"/>
      <c r="H328" s="100">
        <f t="shared" si="5"/>
        <v>0</v>
      </c>
    </row>
    <row r="329" spans="7:8" x14ac:dyDescent="0.2">
      <c r="G329" s="100"/>
      <c r="H329" s="100">
        <f t="shared" si="5"/>
        <v>0</v>
      </c>
    </row>
    <row r="330" spans="7:8" x14ac:dyDescent="0.2">
      <c r="G330" s="100"/>
      <c r="H330" s="100">
        <f t="shared" si="5"/>
        <v>0</v>
      </c>
    </row>
    <row r="331" spans="7:8" x14ac:dyDescent="0.2">
      <c r="G331" s="100"/>
      <c r="H331" s="100">
        <f t="shared" si="5"/>
        <v>0</v>
      </c>
    </row>
    <row r="332" spans="7:8" x14ac:dyDescent="0.2">
      <c r="G332" s="100"/>
      <c r="H332" s="100">
        <f t="shared" si="5"/>
        <v>0</v>
      </c>
    </row>
    <row r="333" spans="7:8" x14ac:dyDescent="0.2">
      <c r="G333" s="100"/>
      <c r="H333" s="100">
        <f t="shared" si="5"/>
        <v>0</v>
      </c>
    </row>
    <row r="334" spans="7:8" x14ac:dyDescent="0.2">
      <c r="G334" s="100"/>
      <c r="H334" s="100">
        <f t="shared" si="5"/>
        <v>0</v>
      </c>
    </row>
    <row r="335" spans="7:8" x14ac:dyDescent="0.2">
      <c r="G335" s="100"/>
      <c r="H335" s="100">
        <f t="shared" si="5"/>
        <v>0</v>
      </c>
    </row>
    <row r="336" spans="7:8" x14ac:dyDescent="0.2">
      <c r="G336" s="100"/>
      <c r="H336" s="100">
        <f t="shared" si="5"/>
        <v>0</v>
      </c>
    </row>
    <row r="337" spans="7:8" x14ac:dyDescent="0.2">
      <c r="G337" s="100"/>
      <c r="H337" s="100">
        <f t="shared" si="5"/>
        <v>0</v>
      </c>
    </row>
    <row r="338" spans="7:8" x14ac:dyDescent="0.2">
      <c r="G338" s="100"/>
      <c r="H338" s="100">
        <f t="shared" si="5"/>
        <v>0</v>
      </c>
    </row>
    <row r="339" spans="7:8" x14ac:dyDescent="0.2">
      <c r="G339" s="100"/>
      <c r="H339" s="100">
        <f t="shared" si="5"/>
        <v>0</v>
      </c>
    </row>
    <row r="340" spans="7:8" x14ac:dyDescent="0.2">
      <c r="G340" s="100"/>
      <c r="H340" s="100">
        <f t="shared" si="5"/>
        <v>0</v>
      </c>
    </row>
    <row r="341" spans="7:8" x14ac:dyDescent="0.2">
      <c r="G341" s="100"/>
      <c r="H341" s="100">
        <f t="shared" si="5"/>
        <v>0</v>
      </c>
    </row>
    <row r="342" spans="7:8" x14ac:dyDescent="0.2">
      <c r="G342" s="100"/>
      <c r="H342" s="100">
        <f t="shared" si="5"/>
        <v>0</v>
      </c>
    </row>
    <row r="343" spans="7:8" x14ac:dyDescent="0.2">
      <c r="G343" s="100"/>
      <c r="H343" s="100">
        <f t="shared" si="5"/>
        <v>0</v>
      </c>
    </row>
    <row r="344" spans="7:8" x14ac:dyDescent="0.2">
      <c r="G344" s="100"/>
      <c r="H344" s="100">
        <f t="shared" si="5"/>
        <v>0</v>
      </c>
    </row>
    <row r="345" spans="7:8" x14ac:dyDescent="0.2">
      <c r="G345" s="100"/>
      <c r="H345" s="100">
        <f t="shared" si="5"/>
        <v>0</v>
      </c>
    </row>
    <row r="346" spans="7:8" x14ac:dyDescent="0.2">
      <c r="G346" s="100"/>
      <c r="H346" s="100">
        <f t="shared" si="5"/>
        <v>0</v>
      </c>
    </row>
    <row r="347" spans="7:8" x14ac:dyDescent="0.2">
      <c r="G347" s="100"/>
      <c r="H347" s="100">
        <f t="shared" si="5"/>
        <v>0</v>
      </c>
    </row>
    <row r="348" spans="7:8" x14ac:dyDescent="0.2">
      <c r="G348" s="100"/>
      <c r="H348" s="100">
        <f t="shared" si="5"/>
        <v>0</v>
      </c>
    </row>
    <row r="349" spans="7:8" x14ac:dyDescent="0.2">
      <c r="G349" s="100"/>
      <c r="H349" s="100">
        <f t="shared" si="5"/>
        <v>0</v>
      </c>
    </row>
    <row r="350" spans="7:8" x14ac:dyDescent="0.2">
      <c r="G350" s="100"/>
      <c r="H350" s="100">
        <f t="shared" si="5"/>
        <v>0</v>
      </c>
    </row>
    <row r="351" spans="7:8" x14ac:dyDescent="0.2">
      <c r="G351" s="100"/>
      <c r="H351" s="100">
        <f t="shared" si="5"/>
        <v>0</v>
      </c>
    </row>
    <row r="352" spans="7:8" x14ac:dyDescent="0.2">
      <c r="G352" s="100"/>
      <c r="H352" s="100">
        <f t="shared" si="5"/>
        <v>0</v>
      </c>
    </row>
    <row r="353" spans="7:8" x14ac:dyDescent="0.2">
      <c r="G353" s="100"/>
      <c r="H353" s="100">
        <f t="shared" si="5"/>
        <v>0</v>
      </c>
    </row>
    <row r="354" spans="7:8" x14ac:dyDescent="0.2">
      <c r="G354" s="100"/>
      <c r="H354" s="100">
        <f t="shared" si="5"/>
        <v>0</v>
      </c>
    </row>
    <row r="355" spans="7:8" x14ac:dyDescent="0.2">
      <c r="G355" s="100"/>
      <c r="H355" s="100">
        <f t="shared" si="5"/>
        <v>0</v>
      </c>
    </row>
    <row r="356" spans="7:8" x14ac:dyDescent="0.2">
      <c r="G356" s="100"/>
      <c r="H356" s="100">
        <f t="shared" si="5"/>
        <v>0</v>
      </c>
    </row>
    <row r="357" spans="7:8" x14ac:dyDescent="0.2">
      <c r="G357" s="100"/>
      <c r="H357" s="100">
        <f t="shared" si="5"/>
        <v>0</v>
      </c>
    </row>
    <row r="358" spans="7:8" x14ac:dyDescent="0.2">
      <c r="G358" s="100"/>
      <c r="H358" s="100">
        <f t="shared" si="5"/>
        <v>0</v>
      </c>
    </row>
    <row r="359" spans="7:8" x14ac:dyDescent="0.2">
      <c r="G359" s="100"/>
      <c r="H359" s="100">
        <f t="shared" si="5"/>
        <v>0</v>
      </c>
    </row>
    <row r="360" spans="7:8" x14ac:dyDescent="0.2">
      <c r="G360" s="100"/>
      <c r="H360" s="100">
        <f t="shared" si="5"/>
        <v>0</v>
      </c>
    </row>
    <row r="361" spans="7:8" x14ac:dyDescent="0.2">
      <c r="G361" s="100"/>
      <c r="H361" s="100">
        <f t="shared" si="5"/>
        <v>0</v>
      </c>
    </row>
    <row r="362" spans="7:8" x14ac:dyDescent="0.2">
      <c r="G362" s="100"/>
      <c r="H362" s="100">
        <f t="shared" si="5"/>
        <v>0</v>
      </c>
    </row>
    <row r="363" spans="7:8" x14ac:dyDescent="0.2">
      <c r="G363" s="100"/>
      <c r="H363" s="100">
        <f t="shared" si="5"/>
        <v>0</v>
      </c>
    </row>
    <row r="364" spans="7:8" x14ac:dyDescent="0.2">
      <c r="G364" s="100"/>
      <c r="H364" s="100">
        <f t="shared" si="5"/>
        <v>0</v>
      </c>
    </row>
    <row r="365" spans="7:8" x14ac:dyDescent="0.2">
      <c r="G365" s="100"/>
      <c r="H365" s="100">
        <f t="shared" si="5"/>
        <v>0</v>
      </c>
    </row>
    <row r="366" spans="7:8" x14ac:dyDescent="0.2">
      <c r="G366" s="100"/>
      <c r="H366" s="100">
        <f t="shared" si="5"/>
        <v>0</v>
      </c>
    </row>
    <row r="367" spans="7:8" x14ac:dyDescent="0.2">
      <c r="G367" s="100"/>
      <c r="H367" s="100">
        <f t="shared" si="5"/>
        <v>0</v>
      </c>
    </row>
    <row r="368" spans="7:8" x14ac:dyDescent="0.2">
      <c r="G368" s="100"/>
      <c r="H368" s="100">
        <f t="shared" si="5"/>
        <v>0</v>
      </c>
    </row>
    <row r="369" spans="7:8" x14ac:dyDescent="0.2">
      <c r="G369" s="100"/>
      <c r="H369" s="100">
        <f t="shared" si="5"/>
        <v>0</v>
      </c>
    </row>
    <row r="370" spans="7:8" x14ac:dyDescent="0.2">
      <c r="G370" s="100"/>
      <c r="H370" s="100">
        <f t="shared" si="5"/>
        <v>0</v>
      </c>
    </row>
    <row r="371" spans="7:8" x14ac:dyDescent="0.2">
      <c r="G371" s="100"/>
      <c r="H371" s="100">
        <f t="shared" si="5"/>
        <v>0</v>
      </c>
    </row>
    <row r="372" spans="7:8" x14ac:dyDescent="0.2">
      <c r="G372" s="100"/>
      <c r="H372" s="100">
        <f t="shared" si="5"/>
        <v>0</v>
      </c>
    </row>
    <row r="373" spans="7:8" x14ac:dyDescent="0.2">
      <c r="G373" s="100"/>
      <c r="H373" s="100">
        <f t="shared" si="5"/>
        <v>0</v>
      </c>
    </row>
    <row r="374" spans="7:8" x14ac:dyDescent="0.2">
      <c r="G374" s="100"/>
      <c r="H374" s="100">
        <f t="shared" si="5"/>
        <v>0</v>
      </c>
    </row>
    <row r="375" spans="7:8" x14ac:dyDescent="0.2">
      <c r="G375" s="100"/>
      <c r="H375" s="100">
        <f t="shared" si="5"/>
        <v>0</v>
      </c>
    </row>
    <row r="376" spans="7:8" x14ac:dyDescent="0.2">
      <c r="G376" s="100"/>
      <c r="H376" s="100">
        <f t="shared" si="5"/>
        <v>0</v>
      </c>
    </row>
    <row r="377" spans="7:8" x14ac:dyDescent="0.2">
      <c r="G377" s="100"/>
      <c r="H377" s="100">
        <f t="shared" si="5"/>
        <v>0</v>
      </c>
    </row>
    <row r="378" spans="7:8" x14ac:dyDescent="0.2">
      <c r="G378" s="100"/>
      <c r="H378" s="100">
        <f t="shared" si="5"/>
        <v>0</v>
      </c>
    </row>
    <row r="379" spans="7:8" x14ac:dyDescent="0.2">
      <c r="G379" s="100"/>
      <c r="H379" s="100">
        <f t="shared" si="5"/>
        <v>0</v>
      </c>
    </row>
    <row r="380" spans="7:8" x14ac:dyDescent="0.2">
      <c r="G380" s="100"/>
      <c r="H380" s="100">
        <f t="shared" si="5"/>
        <v>0</v>
      </c>
    </row>
    <row r="381" spans="7:8" x14ac:dyDescent="0.2">
      <c r="G381" s="100"/>
      <c r="H381" s="100">
        <f t="shared" si="5"/>
        <v>0</v>
      </c>
    </row>
    <row r="382" spans="7:8" x14ac:dyDescent="0.2">
      <c r="G382" s="100"/>
      <c r="H382" s="100">
        <f t="shared" si="5"/>
        <v>0</v>
      </c>
    </row>
    <row r="383" spans="7:8" x14ac:dyDescent="0.2">
      <c r="G383" s="100"/>
      <c r="H383" s="100">
        <f t="shared" si="5"/>
        <v>0</v>
      </c>
    </row>
    <row r="384" spans="7:8" x14ac:dyDescent="0.2">
      <c r="G384" s="100"/>
      <c r="H384" s="100">
        <f t="shared" si="5"/>
        <v>0</v>
      </c>
    </row>
    <row r="385" spans="7:8" x14ac:dyDescent="0.2">
      <c r="G385" s="100"/>
      <c r="H385" s="100">
        <f t="shared" si="5"/>
        <v>0</v>
      </c>
    </row>
    <row r="386" spans="7:8" x14ac:dyDescent="0.2">
      <c r="G386" s="100"/>
      <c r="H386" s="100">
        <f t="shared" si="5"/>
        <v>0</v>
      </c>
    </row>
    <row r="387" spans="7:8" x14ac:dyDescent="0.2">
      <c r="G387" s="100"/>
      <c r="H387" s="100">
        <f t="shared" si="5"/>
        <v>0</v>
      </c>
    </row>
    <row r="388" spans="7:8" x14ac:dyDescent="0.2">
      <c r="G388" s="100"/>
      <c r="H388" s="100">
        <f t="shared" ref="H388:H451" si="6">IF(F388="inperson",(IF(G388&gt;85,(G388-85),0)),0)</f>
        <v>0</v>
      </c>
    </row>
    <row r="389" spans="7:8" x14ac:dyDescent="0.2">
      <c r="G389" s="100"/>
      <c r="H389" s="100">
        <f t="shared" si="6"/>
        <v>0</v>
      </c>
    </row>
    <row r="390" spans="7:8" x14ac:dyDescent="0.2">
      <c r="G390" s="100"/>
      <c r="H390" s="100">
        <f t="shared" si="6"/>
        <v>0</v>
      </c>
    </row>
    <row r="391" spans="7:8" x14ac:dyDescent="0.2">
      <c r="G391" s="100"/>
      <c r="H391" s="100">
        <f t="shared" si="6"/>
        <v>0</v>
      </c>
    </row>
    <row r="392" spans="7:8" x14ac:dyDescent="0.2">
      <c r="G392" s="100"/>
      <c r="H392" s="100">
        <f t="shared" si="6"/>
        <v>0</v>
      </c>
    </row>
    <row r="393" spans="7:8" x14ac:dyDescent="0.2">
      <c r="G393" s="100"/>
      <c r="H393" s="100">
        <f t="shared" si="6"/>
        <v>0</v>
      </c>
    </row>
    <row r="394" spans="7:8" x14ac:dyDescent="0.2">
      <c r="G394" s="100"/>
      <c r="H394" s="100">
        <f t="shared" si="6"/>
        <v>0</v>
      </c>
    </row>
    <row r="395" spans="7:8" x14ac:dyDescent="0.2">
      <c r="G395" s="100"/>
      <c r="H395" s="100">
        <f t="shared" si="6"/>
        <v>0</v>
      </c>
    </row>
    <row r="396" spans="7:8" x14ac:dyDescent="0.2">
      <c r="G396" s="100"/>
      <c r="H396" s="100">
        <f t="shared" si="6"/>
        <v>0</v>
      </c>
    </row>
    <row r="397" spans="7:8" x14ac:dyDescent="0.2">
      <c r="G397" s="100"/>
      <c r="H397" s="100">
        <f t="shared" si="6"/>
        <v>0</v>
      </c>
    </row>
    <row r="398" spans="7:8" x14ac:dyDescent="0.2">
      <c r="G398" s="100"/>
      <c r="H398" s="100">
        <f t="shared" si="6"/>
        <v>0</v>
      </c>
    </row>
    <row r="399" spans="7:8" x14ac:dyDescent="0.2">
      <c r="G399" s="100"/>
      <c r="H399" s="100">
        <f t="shared" si="6"/>
        <v>0</v>
      </c>
    </row>
    <row r="400" spans="7:8" x14ac:dyDescent="0.2">
      <c r="G400" s="100"/>
      <c r="H400" s="100">
        <f t="shared" si="6"/>
        <v>0</v>
      </c>
    </row>
    <row r="401" spans="7:8" x14ac:dyDescent="0.2">
      <c r="G401" s="100"/>
      <c r="H401" s="100">
        <f t="shared" si="6"/>
        <v>0</v>
      </c>
    </row>
    <row r="402" spans="7:8" x14ac:dyDescent="0.2">
      <c r="G402" s="100"/>
      <c r="H402" s="100">
        <f t="shared" si="6"/>
        <v>0</v>
      </c>
    </row>
    <row r="403" spans="7:8" x14ac:dyDescent="0.2">
      <c r="G403" s="100"/>
      <c r="H403" s="100">
        <f t="shared" si="6"/>
        <v>0</v>
      </c>
    </row>
    <row r="404" spans="7:8" x14ac:dyDescent="0.2">
      <c r="G404" s="100"/>
      <c r="H404" s="100">
        <f t="shared" si="6"/>
        <v>0</v>
      </c>
    </row>
    <row r="405" spans="7:8" x14ac:dyDescent="0.2">
      <c r="G405" s="100"/>
      <c r="H405" s="100">
        <f t="shared" si="6"/>
        <v>0</v>
      </c>
    </row>
    <row r="406" spans="7:8" x14ac:dyDescent="0.2">
      <c r="G406" s="100"/>
      <c r="H406" s="100">
        <f t="shared" si="6"/>
        <v>0</v>
      </c>
    </row>
    <row r="407" spans="7:8" x14ac:dyDescent="0.2">
      <c r="G407" s="100"/>
      <c r="H407" s="100">
        <f t="shared" si="6"/>
        <v>0</v>
      </c>
    </row>
    <row r="408" spans="7:8" x14ac:dyDescent="0.2">
      <c r="G408" s="100"/>
      <c r="H408" s="100">
        <f t="shared" si="6"/>
        <v>0</v>
      </c>
    </row>
    <row r="409" spans="7:8" x14ac:dyDescent="0.2">
      <c r="G409" s="100"/>
      <c r="H409" s="100">
        <f t="shared" si="6"/>
        <v>0</v>
      </c>
    </row>
    <row r="410" spans="7:8" x14ac:dyDescent="0.2">
      <c r="G410" s="100"/>
      <c r="H410" s="100">
        <f t="shared" si="6"/>
        <v>0</v>
      </c>
    </row>
    <row r="411" spans="7:8" x14ac:dyDescent="0.2">
      <c r="G411" s="100"/>
      <c r="H411" s="100">
        <f t="shared" si="6"/>
        <v>0</v>
      </c>
    </row>
    <row r="412" spans="7:8" x14ac:dyDescent="0.2">
      <c r="G412" s="100"/>
      <c r="H412" s="100">
        <f t="shared" si="6"/>
        <v>0</v>
      </c>
    </row>
    <row r="413" spans="7:8" x14ac:dyDescent="0.2">
      <c r="G413" s="100"/>
      <c r="H413" s="100">
        <f t="shared" si="6"/>
        <v>0</v>
      </c>
    </row>
    <row r="414" spans="7:8" x14ac:dyDescent="0.2">
      <c r="G414" s="100"/>
      <c r="H414" s="100">
        <f t="shared" si="6"/>
        <v>0</v>
      </c>
    </row>
    <row r="415" spans="7:8" x14ac:dyDescent="0.2">
      <c r="G415" s="100"/>
      <c r="H415" s="100">
        <f t="shared" si="6"/>
        <v>0</v>
      </c>
    </row>
    <row r="416" spans="7:8" x14ac:dyDescent="0.2">
      <c r="G416" s="100"/>
      <c r="H416" s="100">
        <f t="shared" si="6"/>
        <v>0</v>
      </c>
    </row>
    <row r="417" spans="7:8" x14ac:dyDescent="0.2">
      <c r="G417" s="100"/>
      <c r="H417" s="100">
        <f t="shared" si="6"/>
        <v>0</v>
      </c>
    </row>
    <row r="418" spans="7:8" x14ac:dyDescent="0.2">
      <c r="G418" s="100"/>
      <c r="H418" s="100">
        <f t="shared" si="6"/>
        <v>0</v>
      </c>
    </row>
    <row r="419" spans="7:8" x14ac:dyDescent="0.2">
      <c r="G419" s="100"/>
      <c r="H419" s="100">
        <f t="shared" si="6"/>
        <v>0</v>
      </c>
    </row>
    <row r="420" spans="7:8" x14ac:dyDescent="0.2">
      <c r="G420" s="100"/>
      <c r="H420" s="100">
        <f t="shared" si="6"/>
        <v>0</v>
      </c>
    </row>
    <row r="421" spans="7:8" x14ac:dyDescent="0.2">
      <c r="G421" s="100"/>
      <c r="H421" s="100">
        <f t="shared" si="6"/>
        <v>0</v>
      </c>
    </row>
    <row r="422" spans="7:8" x14ac:dyDescent="0.2">
      <c r="G422" s="100"/>
      <c r="H422" s="100">
        <f t="shared" si="6"/>
        <v>0</v>
      </c>
    </row>
    <row r="423" spans="7:8" x14ac:dyDescent="0.2">
      <c r="G423" s="100"/>
      <c r="H423" s="100">
        <f t="shared" si="6"/>
        <v>0</v>
      </c>
    </row>
    <row r="424" spans="7:8" x14ac:dyDescent="0.2">
      <c r="G424" s="100"/>
      <c r="H424" s="100">
        <f t="shared" si="6"/>
        <v>0</v>
      </c>
    </row>
    <row r="425" spans="7:8" x14ac:dyDescent="0.2">
      <c r="G425" s="100"/>
      <c r="H425" s="100">
        <f t="shared" si="6"/>
        <v>0</v>
      </c>
    </row>
    <row r="426" spans="7:8" x14ac:dyDescent="0.2">
      <c r="G426" s="100"/>
      <c r="H426" s="100">
        <f t="shared" si="6"/>
        <v>0</v>
      </c>
    </row>
    <row r="427" spans="7:8" x14ac:dyDescent="0.2">
      <c r="G427" s="100"/>
      <c r="H427" s="100">
        <f t="shared" si="6"/>
        <v>0</v>
      </c>
    </row>
    <row r="428" spans="7:8" x14ac:dyDescent="0.2">
      <c r="G428" s="100"/>
      <c r="H428" s="100">
        <f t="shared" si="6"/>
        <v>0</v>
      </c>
    </row>
    <row r="429" spans="7:8" x14ac:dyDescent="0.2">
      <c r="G429" s="100"/>
      <c r="H429" s="100">
        <f t="shared" si="6"/>
        <v>0</v>
      </c>
    </row>
    <row r="430" spans="7:8" x14ac:dyDescent="0.2">
      <c r="G430" s="100"/>
      <c r="H430" s="100">
        <f t="shared" si="6"/>
        <v>0</v>
      </c>
    </row>
    <row r="431" spans="7:8" x14ac:dyDescent="0.2">
      <c r="G431" s="100"/>
      <c r="H431" s="100">
        <f t="shared" si="6"/>
        <v>0</v>
      </c>
    </row>
    <row r="432" spans="7:8" x14ac:dyDescent="0.2">
      <c r="G432" s="100"/>
      <c r="H432" s="100">
        <f t="shared" si="6"/>
        <v>0</v>
      </c>
    </row>
    <row r="433" spans="7:8" x14ac:dyDescent="0.2">
      <c r="G433" s="100"/>
      <c r="H433" s="100">
        <f t="shared" si="6"/>
        <v>0</v>
      </c>
    </row>
    <row r="434" spans="7:8" x14ac:dyDescent="0.2">
      <c r="G434" s="100"/>
      <c r="H434" s="100">
        <f t="shared" si="6"/>
        <v>0</v>
      </c>
    </row>
    <row r="435" spans="7:8" x14ac:dyDescent="0.2">
      <c r="G435" s="100"/>
      <c r="H435" s="100">
        <f t="shared" si="6"/>
        <v>0</v>
      </c>
    </row>
    <row r="436" spans="7:8" x14ac:dyDescent="0.2">
      <c r="G436" s="100"/>
      <c r="H436" s="100">
        <f t="shared" si="6"/>
        <v>0</v>
      </c>
    </row>
    <row r="437" spans="7:8" x14ac:dyDescent="0.2">
      <c r="G437" s="100"/>
      <c r="H437" s="100">
        <f t="shared" si="6"/>
        <v>0</v>
      </c>
    </row>
    <row r="438" spans="7:8" x14ac:dyDescent="0.2">
      <c r="G438" s="100"/>
      <c r="H438" s="100">
        <f t="shared" si="6"/>
        <v>0</v>
      </c>
    </row>
    <row r="439" spans="7:8" x14ac:dyDescent="0.2">
      <c r="G439" s="100"/>
      <c r="H439" s="100">
        <f t="shared" si="6"/>
        <v>0</v>
      </c>
    </row>
    <row r="440" spans="7:8" x14ac:dyDescent="0.2">
      <c r="G440" s="100"/>
      <c r="H440" s="100">
        <f t="shared" si="6"/>
        <v>0</v>
      </c>
    </row>
    <row r="441" spans="7:8" x14ac:dyDescent="0.2">
      <c r="G441" s="100"/>
      <c r="H441" s="100">
        <f t="shared" si="6"/>
        <v>0</v>
      </c>
    </row>
    <row r="442" spans="7:8" x14ac:dyDescent="0.2">
      <c r="G442" s="100"/>
      <c r="H442" s="100">
        <f t="shared" si="6"/>
        <v>0</v>
      </c>
    </row>
    <row r="443" spans="7:8" x14ac:dyDescent="0.2">
      <c r="G443" s="100"/>
      <c r="H443" s="100">
        <f t="shared" si="6"/>
        <v>0</v>
      </c>
    </row>
    <row r="444" spans="7:8" x14ac:dyDescent="0.2">
      <c r="G444" s="100"/>
      <c r="H444" s="100">
        <f t="shared" si="6"/>
        <v>0</v>
      </c>
    </row>
    <row r="445" spans="7:8" x14ac:dyDescent="0.2">
      <c r="G445" s="100"/>
      <c r="H445" s="100">
        <f t="shared" si="6"/>
        <v>0</v>
      </c>
    </row>
    <row r="446" spans="7:8" x14ac:dyDescent="0.2">
      <c r="G446" s="100"/>
      <c r="H446" s="100">
        <f t="shared" si="6"/>
        <v>0</v>
      </c>
    </row>
    <row r="447" spans="7:8" x14ac:dyDescent="0.2">
      <c r="G447" s="100"/>
      <c r="H447" s="100">
        <f t="shared" si="6"/>
        <v>0</v>
      </c>
    </row>
    <row r="448" spans="7:8" x14ac:dyDescent="0.2">
      <c r="G448" s="100"/>
      <c r="H448" s="100">
        <f t="shared" si="6"/>
        <v>0</v>
      </c>
    </row>
    <row r="449" spans="7:8" x14ac:dyDescent="0.2">
      <c r="G449" s="100"/>
      <c r="H449" s="100">
        <f t="shared" si="6"/>
        <v>0</v>
      </c>
    </row>
    <row r="450" spans="7:8" x14ac:dyDescent="0.2">
      <c r="G450" s="100"/>
      <c r="H450" s="100">
        <f t="shared" si="6"/>
        <v>0</v>
      </c>
    </row>
    <row r="451" spans="7:8" x14ac:dyDescent="0.2">
      <c r="G451" s="100"/>
      <c r="H451" s="100">
        <f t="shared" si="6"/>
        <v>0</v>
      </c>
    </row>
    <row r="452" spans="7:8" x14ac:dyDescent="0.2">
      <c r="G452" s="100"/>
      <c r="H452" s="100">
        <f t="shared" ref="H452:H515" si="7">IF(F452="inperson",(IF(G452&gt;85,(G452-85),0)),0)</f>
        <v>0</v>
      </c>
    </row>
    <row r="453" spans="7:8" x14ac:dyDescent="0.2">
      <c r="G453" s="100"/>
      <c r="H453" s="100">
        <f t="shared" si="7"/>
        <v>0</v>
      </c>
    </row>
    <row r="454" spans="7:8" x14ac:dyDescent="0.2">
      <c r="G454" s="100"/>
      <c r="H454" s="100">
        <f t="shared" si="7"/>
        <v>0</v>
      </c>
    </row>
    <row r="455" spans="7:8" x14ac:dyDescent="0.2">
      <c r="G455" s="100"/>
      <c r="H455" s="100">
        <f t="shared" si="7"/>
        <v>0</v>
      </c>
    </row>
    <row r="456" spans="7:8" x14ac:dyDescent="0.2">
      <c r="G456" s="100"/>
      <c r="H456" s="100">
        <f t="shared" si="7"/>
        <v>0</v>
      </c>
    </row>
    <row r="457" spans="7:8" x14ac:dyDescent="0.2">
      <c r="G457" s="100"/>
      <c r="H457" s="100">
        <f t="shared" si="7"/>
        <v>0</v>
      </c>
    </row>
    <row r="458" spans="7:8" x14ac:dyDescent="0.2">
      <c r="G458" s="100"/>
      <c r="H458" s="100">
        <f t="shared" si="7"/>
        <v>0</v>
      </c>
    </row>
    <row r="459" spans="7:8" x14ac:dyDescent="0.2">
      <c r="G459" s="100"/>
      <c r="H459" s="100">
        <f t="shared" si="7"/>
        <v>0</v>
      </c>
    </row>
    <row r="460" spans="7:8" x14ac:dyDescent="0.2">
      <c r="G460" s="100"/>
      <c r="H460" s="100">
        <f t="shared" si="7"/>
        <v>0</v>
      </c>
    </row>
    <row r="461" spans="7:8" x14ac:dyDescent="0.2">
      <c r="G461" s="100"/>
      <c r="H461" s="100">
        <f t="shared" si="7"/>
        <v>0</v>
      </c>
    </row>
    <row r="462" spans="7:8" x14ac:dyDescent="0.2">
      <c r="G462" s="100"/>
      <c r="H462" s="100">
        <f t="shared" si="7"/>
        <v>0</v>
      </c>
    </row>
    <row r="463" spans="7:8" x14ac:dyDescent="0.2">
      <c r="G463" s="100"/>
      <c r="H463" s="100">
        <f t="shared" si="7"/>
        <v>0</v>
      </c>
    </row>
    <row r="464" spans="7:8" x14ac:dyDescent="0.2">
      <c r="G464" s="100"/>
      <c r="H464" s="100">
        <f t="shared" si="7"/>
        <v>0</v>
      </c>
    </row>
    <row r="465" spans="7:8" x14ac:dyDescent="0.2">
      <c r="G465" s="100"/>
      <c r="H465" s="100">
        <f t="shared" si="7"/>
        <v>0</v>
      </c>
    </row>
    <row r="466" spans="7:8" x14ac:dyDescent="0.2">
      <c r="G466" s="100"/>
      <c r="H466" s="100">
        <f t="shared" si="7"/>
        <v>0</v>
      </c>
    </row>
    <row r="467" spans="7:8" x14ac:dyDescent="0.2">
      <c r="G467" s="100"/>
      <c r="H467" s="100">
        <f t="shared" si="7"/>
        <v>0</v>
      </c>
    </row>
    <row r="468" spans="7:8" x14ac:dyDescent="0.2">
      <c r="G468" s="100"/>
      <c r="H468" s="100">
        <f t="shared" si="7"/>
        <v>0</v>
      </c>
    </row>
    <row r="469" spans="7:8" x14ac:dyDescent="0.2">
      <c r="G469" s="100"/>
      <c r="H469" s="100">
        <f t="shared" si="7"/>
        <v>0</v>
      </c>
    </row>
    <row r="470" spans="7:8" x14ac:dyDescent="0.2">
      <c r="G470" s="100"/>
      <c r="H470" s="100">
        <f t="shared" si="7"/>
        <v>0</v>
      </c>
    </row>
    <row r="471" spans="7:8" x14ac:dyDescent="0.2">
      <c r="G471" s="100"/>
      <c r="H471" s="100">
        <f t="shared" si="7"/>
        <v>0</v>
      </c>
    </row>
    <row r="472" spans="7:8" x14ac:dyDescent="0.2">
      <c r="G472" s="100"/>
      <c r="H472" s="100">
        <f t="shared" si="7"/>
        <v>0</v>
      </c>
    </row>
    <row r="473" spans="7:8" x14ac:dyDescent="0.2">
      <c r="G473" s="100"/>
      <c r="H473" s="100">
        <f t="shared" si="7"/>
        <v>0</v>
      </c>
    </row>
    <row r="474" spans="7:8" x14ac:dyDescent="0.2">
      <c r="G474" s="100"/>
      <c r="H474" s="100">
        <f t="shared" si="7"/>
        <v>0</v>
      </c>
    </row>
    <row r="475" spans="7:8" x14ac:dyDescent="0.2">
      <c r="G475" s="100"/>
      <c r="H475" s="100">
        <f t="shared" si="7"/>
        <v>0</v>
      </c>
    </row>
    <row r="476" spans="7:8" x14ac:dyDescent="0.2">
      <c r="G476" s="100"/>
      <c r="H476" s="100">
        <f t="shared" si="7"/>
        <v>0</v>
      </c>
    </row>
    <row r="477" spans="7:8" x14ac:dyDescent="0.2">
      <c r="G477" s="100"/>
      <c r="H477" s="100">
        <f t="shared" si="7"/>
        <v>0</v>
      </c>
    </row>
    <row r="478" spans="7:8" x14ac:dyDescent="0.2">
      <c r="G478" s="100"/>
      <c r="H478" s="100">
        <f t="shared" si="7"/>
        <v>0</v>
      </c>
    </row>
    <row r="479" spans="7:8" x14ac:dyDescent="0.2">
      <c r="G479" s="100"/>
      <c r="H479" s="100">
        <f t="shared" si="7"/>
        <v>0</v>
      </c>
    </row>
    <row r="480" spans="7:8" x14ac:dyDescent="0.2">
      <c r="G480" s="100"/>
      <c r="H480" s="100">
        <f t="shared" si="7"/>
        <v>0</v>
      </c>
    </row>
    <row r="481" spans="7:8" x14ac:dyDescent="0.2">
      <c r="G481" s="100"/>
      <c r="H481" s="100">
        <f t="shared" si="7"/>
        <v>0</v>
      </c>
    </row>
    <row r="482" spans="7:8" x14ac:dyDescent="0.2">
      <c r="G482" s="100"/>
      <c r="H482" s="100">
        <f t="shared" si="7"/>
        <v>0</v>
      </c>
    </row>
    <row r="483" spans="7:8" x14ac:dyDescent="0.2">
      <c r="G483" s="100"/>
      <c r="H483" s="100">
        <f t="shared" si="7"/>
        <v>0</v>
      </c>
    </row>
    <row r="484" spans="7:8" x14ac:dyDescent="0.2">
      <c r="G484" s="100"/>
      <c r="H484" s="100">
        <f t="shared" si="7"/>
        <v>0</v>
      </c>
    </row>
    <row r="485" spans="7:8" x14ac:dyDescent="0.2">
      <c r="G485" s="100"/>
      <c r="H485" s="100">
        <f t="shared" si="7"/>
        <v>0</v>
      </c>
    </row>
    <row r="486" spans="7:8" x14ac:dyDescent="0.2">
      <c r="G486" s="100"/>
      <c r="H486" s="100">
        <f t="shared" si="7"/>
        <v>0</v>
      </c>
    </row>
    <row r="487" spans="7:8" x14ac:dyDescent="0.2">
      <c r="G487" s="100"/>
      <c r="H487" s="100">
        <f t="shared" si="7"/>
        <v>0</v>
      </c>
    </row>
    <row r="488" spans="7:8" x14ac:dyDescent="0.2">
      <c r="G488" s="100"/>
      <c r="H488" s="100">
        <f t="shared" si="7"/>
        <v>0</v>
      </c>
    </row>
    <row r="489" spans="7:8" x14ac:dyDescent="0.2">
      <c r="G489" s="100"/>
      <c r="H489" s="100">
        <f t="shared" si="7"/>
        <v>0</v>
      </c>
    </row>
    <row r="490" spans="7:8" x14ac:dyDescent="0.2">
      <c r="G490" s="100"/>
      <c r="H490" s="100">
        <f t="shared" si="7"/>
        <v>0</v>
      </c>
    </row>
    <row r="491" spans="7:8" x14ac:dyDescent="0.2">
      <c r="G491" s="100"/>
      <c r="H491" s="100">
        <f t="shared" si="7"/>
        <v>0</v>
      </c>
    </row>
    <row r="492" spans="7:8" x14ac:dyDescent="0.2">
      <c r="G492" s="100"/>
      <c r="H492" s="100">
        <f t="shared" si="7"/>
        <v>0</v>
      </c>
    </row>
    <row r="493" spans="7:8" x14ac:dyDescent="0.2">
      <c r="G493" s="100"/>
      <c r="H493" s="100">
        <f t="shared" si="7"/>
        <v>0</v>
      </c>
    </row>
    <row r="494" spans="7:8" x14ac:dyDescent="0.2">
      <c r="G494" s="100"/>
      <c r="H494" s="100">
        <f t="shared" si="7"/>
        <v>0</v>
      </c>
    </row>
    <row r="495" spans="7:8" x14ac:dyDescent="0.2">
      <c r="G495" s="100"/>
      <c r="H495" s="100">
        <f t="shared" si="7"/>
        <v>0</v>
      </c>
    </row>
    <row r="496" spans="7:8" x14ac:dyDescent="0.2">
      <c r="G496" s="100"/>
      <c r="H496" s="100">
        <f t="shared" si="7"/>
        <v>0</v>
      </c>
    </row>
    <row r="497" spans="7:8" x14ac:dyDescent="0.2">
      <c r="G497" s="100"/>
      <c r="H497" s="100">
        <f t="shared" si="7"/>
        <v>0</v>
      </c>
    </row>
    <row r="498" spans="7:8" x14ac:dyDescent="0.2">
      <c r="G498" s="100"/>
      <c r="H498" s="100">
        <f t="shared" si="7"/>
        <v>0</v>
      </c>
    </row>
    <row r="499" spans="7:8" x14ac:dyDescent="0.2">
      <c r="G499" s="100"/>
      <c r="H499" s="100">
        <f t="shared" si="7"/>
        <v>0</v>
      </c>
    </row>
    <row r="500" spans="7:8" x14ac:dyDescent="0.2">
      <c r="G500" s="100"/>
      <c r="H500" s="100">
        <f t="shared" si="7"/>
        <v>0</v>
      </c>
    </row>
    <row r="501" spans="7:8" x14ac:dyDescent="0.2">
      <c r="G501" s="100"/>
      <c r="H501" s="100">
        <f t="shared" si="7"/>
        <v>0</v>
      </c>
    </row>
    <row r="502" spans="7:8" x14ac:dyDescent="0.2">
      <c r="G502" s="100"/>
      <c r="H502" s="100">
        <f t="shared" si="7"/>
        <v>0</v>
      </c>
    </row>
    <row r="503" spans="7:8" x14ac:dyDescent="0.2">
      <c r="G503" s="100"/>
      <c r="H503" s="100">
        <f t="shared" si="7"/>
        <v>0</v>
      </c>
    </row>
    <row r="504" spans="7:8" x14ac:dyDescent="0.2">
      <c r="G504" s="100"/>
      <c r="H504" s="100">
        <f t="shared" si="7"/>
        <v>0</v>
      </c>
    </row>
    <row r="505" spans="7:8" x14ac:dyDescent="0.2">
      <c r="G505" s="100"/>
      <c r="H505" s="100">
        <f t="shared" si="7"/>
        <v>0</v>
      </c>
    </row>
    <row r="506" spans="7:8" x14ac:dyDescent="0.2">
      <c r="G506" s="100"/>
      <c r="H506" s="100">
        <f t="shared" si="7"/>
        <v>0</v>
      </c>
    </row>
    <row r="507" spans="7:8" x14ac:dyDescent="0.2">
      <c r="G507" s="100"/>
      <c r="H507" s="100">
        <f t="shared" si="7"/>
        <v>0</v>
      </c>
    </row>
    <row r="508" spans="7:8" x14ac:dyDescent="0.2">
      <c r="G508" s="100"/>
      <c r="H508" s="100">
        <f t="shared" si="7"/>
        <v>0</v>
      </c>
    </row>
    <row r="509" spans="7:8" x14ac:dyDescent="0.2">
      <c r="G509" s="100"/>
      <c r="H509" s="100">
        <f t="shared" si="7"/>
        <v>0</v>
      </c>
    </row>
    <row r="510" spans="7:8" x14ac:dyDescent="0.2">
      <c r="G510" s="100"/>
      <c r="H510" s="100">
        <f t="shared" si="7"/>
        <v>0</v>
      </c>
    </row>
    <row r="511" spans="7:8" x14ac:dyDescent="0.2">
      <c r="G511" s="100"/>
      <c r="H511" s="100">
        <f t="shared" si="7"/>
        <v>0</v>
      </c>
    </row>
    <row r="512" spans="7:8" x14ac:dyDescent="0.2">
      <c r="G512" s="100"/>
      <c r="H512" s="100">
        <f t="shared" si="7"/>
        <v>0</v>
      </c>
    </row>
    <row r="513" spans="7:8" x14ac:dyDescent="0.2">
      <c r="G513" s="100"/>
      <c r="H513" s="100">
        <f t="shared" si="7"/>
        <v>0</v>
      </c>
    </row>
    <row r="514" spans="7:8" x14ac:dyDescent="0.2">
      <c r="G514" s="100"/>
      <c r="H514" s="100">
        <f t="shared" si="7"/>
        <v>0</v>
      </c>
    </row>
    <row r="515" spans="7:8" x14ac:dyDescent="0.2">
      <c r="G515" s="100"/>
      <c r="H515" s="100">
        <f t="shared" si="7"/>
        <v>0</v>
      </c>
    </row>
    <row r="516" spans="7:8" x14ac:dyDescent="0.2">
      <c r="G516" s="100"/>
      <c r="H516" s="100">
        <f t="shared" ref="H516:H530" si="8">IF(F516="inperson",(IF(G516&gt;85,(G516-85),0)),0)</f>
        <v>0</v>
      </c>
    </row>
    <row r="517" spans="7:8" x14ac:dyDescent="0.2">
      <c r="G517" s="100"/>
      <c r="H517" s="100">
        <f t="shared" si="8"/>
        <v>0</v>
      </c>
    </row>
    <row r="518" spans="7:8" x14ac:dyDescent="0.2">
      <c r="G518" s="100"/>
      <c r="H518" s="100">
        <f t="shared" si="8"/>
        <v>0</v>
      </c>
    </row>
    <row r="519" spans="7:8" x14ac:dyDescent="0.2">
      <c r="G519" s="100"/>
      <c r="H519" s="100">
        <f t="shared" si="8"/>
        <v>0</v>
      </c>
    </row>
    <row r="520" spans="7:8" x14ac:dyDescent="0.2">
      <c r="G520" s="100"/>
      <c r="H520" s="100">
        <f t="shared" si="8"/>
        <v>0</v>
      </c>
    </row>
    <row r="521" spans="7:8" x14ac:dyDescent="0.2">
      <c r="G521" s="100"/>
      <c r="H521" s="100">
        <f t="shared" si="8"/>
        <v>0</v>
      </c>
    </row>
    <row r="522" spans="7:8" x14ac:dyDescent="0.2">
      <c r="G522" s="100"/>
      <c r="H522" s="100">
        <f t="shared" si="8"/>
        <v>0</v>
      </c>
    </row>
    <row r="523" spans="7:8" x14ac:dyDescent="0.2">
      <c r="G523" s="100"/>
      <c r="H523" s="100">
        <f t="shared" si="8"/>
        <v>0</v>
      </c>
    </row>
    <row r="524" spans="7:8" x14ac:dyDescent="0.2">
      <c r="G524" s="100"/>
      <c r="H524" s="100">
        <f t="shared" si="8"/>
        <v>0</v>
      </c>
    </row>
    <row r="525" spans="7:8" x14ac:dyDescent="0.2">
      <c r="G525" s="100"/>
      <c r="H525" s="100">
        <f t="shared" si="8"/>
        <v>0</v>
      </c>
    </row>
    <row r="526" spans="7:8" x14ac:dyDescent="0.2">
      <c r="G526" s="100"/>
      <c r="H526" s="100">
        <f t="shared" si="8"/>
        <v>0</v>
      </c>
    </row>
    <row r="527" spans="7:8" x14ac:dyDescent="0.2">
      <c r="G527" s="100"/>
      <c r="H527" s="100">
        <f t="shared" si="8"/>
        <v>0</v>
      </c>
    </row>
    <row r="528" spans="7:8" x14ac:dyDescent="0.2">
      <c r="G528" s="100"/>
      <c r="H528" s="100">
        <f t="shared" si="8"/>
        <v>0</v>
      </c>
    </row>
    <row r="529" spans="7:8" x14ac:dyDescent="0.2">
      <c r="G529" s="100"/>
      <c r="H529" s="100">
        <f t="shared" si="8"/>
        <v>0</v>
      </c>
    </row>
    <row r="530" spans="7:8" x14ac:dyDescent="0.2">
      <c r="G530" s="100"/>
      <c r="H530" s="100">
        <f t="shared" si="8"/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F30" sqref="F30"/>
    </sheetView>
  </sheetViews>
  <sheetFormatPr baseColWidth="10" defaultColWidth="11" defaultRowHeight="16" x14ac:dyDescent="0.2"/>
  <cols>
    <col min="1" max="1" width="22.33203125" customWidth="1"/>
    <col min="2" max="2" width="14.83203125" customWidth="1"/>
    <col min="7" max="7" width="24.1640625" customWidth="1"/>
    <col min="8" max="8" width="11.5" customWidth="1"/>
    <col min="10" max="10" width="7" customWidth="1"/>
    <col min="11" max="11" width="7.6640625" customWidth="1"/>
    <col min="12" max="12" width="8" customWidth="1"/>
    <col min="13" max="13" width="7.83203125" customWidth="1"/>
    <col min="14" max="14" width="7.5" customWidth="1"/>
    <col min="15" max="15" width="7.83203125" customWidth="1"/>
    <col min="16" max="16" width="8.6640625" customWidth="1"/>
  </cols>
  <sheetData>
    <row r="1" spans="1:19" x14ac:dyDescent="0.2">
      <c r="A1" s="1" t="s">
        <v>7</v>
      </c>
      <c r="B1" s="1" t="s">
        <v>0</v>
      </c>
      <c r="C1" s="5" t="s">
        <v>1</v>
      </c>
      <c r="D1" s="1" t="s">
        <v>2</v>
      </c>
      <c r="E1" s="5" t="s">
        <v>3</v>
      </c>
      <c r="F1" s="5" t="s">
        <v>4</v>
      </c>
      <c r="G1" s="1" t="s">
        <v>5</v>
      </c>
      <c r="H1" s="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7" thickBot="1" x14ac:dyDescent="0.25">
      <c r="A2" s="37" t="s">
        <v>10</v>
      </c>
      <c r="B2" s="38"/>
      <c r="C2" s="39"/>
      <c r="D2" s="38"/>
      <c r="E2" s="39"/>
      <c r="F2" s="3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x14ac:dyDescent="0.2">
      <c r="A3" s="38"/>
      <c r="B3" s="38" t="s">
        <v>10</v>
      </c>
      <c r="C3" s="39">
        <v>0.18</v>
      </c>
      <c r="D3" s="44">
        <v>6240</v>
      </c>
      <c r="E3" s="39">
        <f>C3*D3</f>
        <v>1123.2</v>
      </c>
      <c r="F3" s="39"/>
      <c r="G3" s="38" t="s">
        <v>58</v>
      </c>
      <c r="H3" s="38"/>
      <c r="I3" s="65"/>
      <c r="J3" s="66" t="s">
        <v>40</v>
      </c>
      <c r="K3" s="66" t="s">
        <v>49</v>
      </c>
      <c r="L3" s="66" t="s">
        <v>50</v>
      </c>
      <c r="M3" s="66" t="s">
        <v>51</v>
      </c>
      <c r="N3" s="66" t="s">
        <v>52</v>
      </c>
      <c r="O3" s="66" t="s">
        <v>43</v>
      </c>
      <c r="P3" s="67" t="s">
        <v>12</v>
      </c>
      <c r="Q3" s="38"/>
      <c r="R3" s="38"/>
      <c r="S3" s="38"/>
    </row>
    <row r="4" spans="1:19" x14ac:dyDescent="0.2">
      <c r="A4" s="38"/>
      <c r="B4" s="38" t="s">
        <v>55</v>
      </c>
      <c r="D4" s="38"/>
      <c r="E4" s="55">
        <v>0.1</v>
      </c>
      <c r="F4" s="39"/>
      <c r="G4" s="38"/>
      <c r="H4" s="38"/>
      <c r="I4" s="68" t="s">
        <v>10</v>
      </c>
      <c r="J4" s="69">
        <v>880</v>
      </c>
      <c r="K4" s="69">
        <v>1500</v>
      </c>
      <c r="L4" s="69">
        <v>2700</v>
      </c>
      <c r="M4" s="69">
        <v>850</v>
      </c>
      <c r="N4" s="69">
        <v>205</v>
      </c>
      <c r="O4" s="69">
        <v>105</v>
      </c>
      <c r="P4" s="70">
        <f>SUM(J4:O4)</f>
        <v>6240</v>
      </c>
      <c r="Q4" s="38"/>
      <c r="R4" s="38"/>
      <c r="S4" s="38"/>
    </row>
    <row r="5" spans="1:19" x14ac:dyDescent="0.2">
      <c r="A5" s="38"/>
      <c r="B5" s="40" t="s">
        <v>57</v>
      </c>
      <c r="C5" s="41"/>
      <c r="D5" s="40"/>
      <c r="E5" s="41">
        <f>(E3-(E3*E4))*K10</f>
        <v>1384.9056</v>
      </c>
      <c r="F5" s="42"/>
      <c r="G5" s="43" t="s">
        <v>63</v>
      </c>
      <c r="H5" s="38"/>
      <c r="I5" s="68"/>
      <c r="J5" s="74">
        <f t="shared" ref="J5:O5" si="0">J4/$P$4</f>
        <v>0.14102564102564102</v>
      </c>
      <c r="K5" s="74">
        <f t="shared" si="0"/>
        <v>0.24038461538461539</v>
      </c>
      <c r="L5" s="74">
        <f t="shared" si="0"/>
        <v>0.43269230769230771</v>
      </c>
      <c r="M5" s="74">
        <f t="shared" si="0"/>
        <v>0.13621794871794871</v>
      </c>
      <c r="N5" s="74">
        <f t="shared" si="0"/>
        <v>3.2852564102564104E-2</v>
      </c>
      <c r="O5" s="74">
        <f t="shared" si="0"/>
        <v>1.6826923076923076E-2</v>
      </c>
      <c r="P5" s="75"/>
      <c r="Q5" s="38"/>
      <c r="R5" s="38"/>
      <c r="S5" s="38"/>
    </row>
    <row r="6" spans="1:19" x14ac:dyDescent="0.2">
      <c r="A6" s="38"/>
      <c r="B6" s="38"/>
      <c r="C6" s="38"/>
      <c r="D6" s="38"/>
      <c r="E6" s="38"/>
      <c r="F6" s="38"/>
      <c r="G6" s="38"/>
      <c r="H6" s="38"/>
      <c r="I6" s="68"/>
      <c r="J6" s="74"/>
      <c r="K6" s="74"/>
      <c r="L6" s="74"/>
      <c r="M6" s="74"/>
      <c r="N6" s="74"/>
      <c r="O6" s="74"/>
      <c r="P6" s="75"/>
      <c r="Q6" s="38"/>
      <c r="R6" s="38"/>
      <c r="S6" s="38"/>
    </row>
    <row r="7" spans="1:19" x14ac:dyDescent="0.2">
      <c r="A7" s="38"/>
      <c r="B7" s="38" t="s">
        <v>56</v>
      </c>
      <c r="C7" s="39">
        <v>20</v>
      </c>
      <c r="D7" s="44">
        <v>18</v>
      </c>
      <c r="E7" s="39">
        <f>(C7*D7)</f>
        <v>360</v>
      </c>
      <c r="F7" s="39"/>
      <c r="G7" s="38" t="s">
        <v>58</v>
      </c>
      <c r="H7" s="38"/>
      <c r="I7" s="68" t="s">
        <v>53</v>
      </c>
      <c r="J7" s="69">
        <v>4</v>
      </c>
      <c r="K7" s="69">
        <v>4</v>
      </c>
      <c r="L7" s="69">
        <v>5</v>
      </c>
      <c r="M7" s="69">
        <v>4</v>
      </c>
      <c r="N7" s="69">
        <v>4</v>
      </c>
      <c r="O7" s="69">
        <v>2</v>
      </c>
      <c r="P7" s="70">
        <f>SUM(J7:O7)</f>
        <v>23</v>
      </c>
      <c r="Q7" s="38"/>
      <c r="R7" s="38"/>
      <c r="S7" s="38"/>
    </row>
    <row r="8" spans="1:19" x14ac:dyDescent="0.2">
      <c r="A8" s="38"/>
      <c r="B8" s="40" t="s">
        <v>59</v>
      </c>
      <c r="C8" s="41"/>
      <c r="D8" s="40"/>
      <c r="E8" s="41">
        <f>E7*K10</f>
        <v>493.20000000000005</v>
      </c>
      <c r="F8" s="42"/>
      <c r="G8" s="43" t="s">
        <v>63</v>
      </c>
      <c r="H8" s="48"/>
      <c r="I8" s="68"/>
      <c r="J8" s="69"/>
      <c r="K8" s="69"/>
      <c r="L8" s="69"/>
      <c r="M8" s="69"/>
      <c r="N8" s="69"/>
      <c r="O8" s="69"/>
      <c r="P8" s="70"/>
      <c r="Q8" s="38"/>
      <c r="R8" s="38"/>
      <c r="S8" s="38"/>
    </row>
    <row r="9" spans="1:19" ht="17" thickBot="1" x14ac:dyDescent="0.25">
      <c r="A9" s="38"/>
      <c r="B9" s="45"/>
      <c r="C9" s="46"/>
      <c r="D9" s="45"/>
      <c r="E9" s="46"/>
      <c r="F9" s="47"/>
      <c r="G9" s="48"/>
      <c r="H9" s="48"/>
      <c r="I9" s="71" t="s">
        <v>54</v>
      </c>
      <c r="J9" s="72">
        <v>1</v>
      </c>
      <c r="K9" s="72">
        <v>2</v>
      </c>
      <c r="L9" s="72">
        <v>2</v>
      </c>
      <c r="M9" s="72">
        <v>1</v>
      </c>
      <c r="N9" s="72">
        <v>1</v>
      </c>
      <c r="O9" s="72">
        <v>1</v>
      </c>
      <c r="P9" s="73">
        <f>SUM(J9:O9)</f>
        <v>8</v>
      </c>
      <c r="Q9" s="38"/>
      <c r="R9" s="38"/>
      <c r="S9" s="38"/>
    </row>
    <row r="10" spans="1:19" ht="17" thickBot="1" x14ac:dyDescent="0.25">
      <c r="A10" s="38"/>
      <c r="B10" s="76" t="s">
        <v>60</v>
      </c>
      <c r="C10" s="77">
        <v>50</v>
      </c>
      <c r="D10" s="76">
        <v>8</v>
      </c>
      <c r="E10" s="77">
        <f>(C10*D10)*$K$10</f>
        <v>548</v>
      </c>
      <c r="F10" s="47"/>
      <c r="G10" s="48" t="s">
        <v>63</v>
      </c>
      <c r="H10" s="48"/>
      <c r="I10" s="78" t="s">
        <v>62</v>
      </c>
      <c r="J10" s="79"/>
      <c r="K10" s="80">
        <v>1.37</v>
      </c>
      <c r="L10" s="48"/>
      <c r="M10" s="48"/>
      <c r="N10" s="48"/>
      <c r="O10" s="48"/>
      <c r="P10" s="48"/>
      <c r="Q10" s="38"/>
      <c r="R10" s="38"/>
      <c r="S10" s="38"/>
    </row>
    <row r="11" spans="1:19" x14ac:dyDescent="0.2">
      <c r="A11" s="38"/>
      <c r="B11" s="40" t="s">
        <v>61</v>
      </c>
      <c r="C11" s="41"/>
      <c r="D11" s="40"/>
      <c r="E11" s="41">
        <f>SUM(E10:E10)</f>
        <v>548</v>
      </c>
      <c r="F11" s="42"/>
      <c r="G11" s="43" t="s">
        <v>63</v>
      </c>
      <c r="H11" s="4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x14ac:dyDescent="0.2">
      <c r="A12" s="38"/>
      <c r="B12" s="45"/>
      <c r="C12" s="46"/>
      <c r="D12" s="45"/>
      <c r="E12" s="46"/>
      <c r="F12" s="47"/>
      <c r="G12" s="48"/>
      <c r="H12" s="4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x14ac:dyDescent="0.2">
      <c r="A13" s="38"/>
      <c r="B13" s="38" t="s">
        <v>64</v>
      </c>
      <c r="C13" s="39">
        <v>60</v>
      </c>
      <c r="D13" s="44">
        <v>1</v>
      </c>
      <c r="E13" s="39">
        <f>(C13*D13)</f>
        <v>60</v>
      </c>
      <c r="F13" s="39"/>
      <c r="G13" s="38" t="s">
        <v>63</v>
      </c>
      <c r="H13" s="4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x14ac:dyDescent="0.2">
      <c r="A14" s="38"/>
      <c r="B14" s="40" t="s">
        <v>65</v>
      </c>
      <c r="C14" s="41"/>
      <c r="D14" s="40"/>
      <c r="E14" s="41">
        <f>E13</f>
        <v>60</v>
      </c>
      <c r="F14" s="42"/>
      <c r="G14" s="43" t="s">
        <v>63</v>
      </c>
      <c r="H14" s="4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x14ac:dyDescent="0.2">
      <c r="A15" s="38"/>
      <c r="B15" s="45"/>
      <c r="C15" s="46"/>
      <c r="D15" s="45"/>
      <c r="E15" s="46"/>
      <c r="F15" s="47"/>
      <c r="G15" s="48"/>
      <c r="H15" s="48"/>
      <c r="I15" s="38" t="s">
        <v>125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x14ac:dyDescent="0.2">
      <c r="A16" s="38"/>
      <c r="B16" s="45" t="s">
        <v>40</v>
      </c>
      <c r="C16" s="46"/>
      <c r="D16" s="45"/>
      <c r="E16" s="46">
        <f>($E$5*J$5)+($E$8/6)+(($E$10/$D$10)*J$9)</f>
        <v>346.00720000000001</v>
      </c>
      <c r="F16" s="47"/>
      <c r="G16" s="48" t="s">
        <v>63</v>
      </c>
      <c r="H16" s="47">
        <f t="shared" ref="H16:H21" si="1">(E16/SUM($E$16:$E$21))*193</f>
        <v>27.525343332128649</v>
      </c>
      <c r="I16" s="39">
        <f t="shared" ref="I16:I21" si="2">E16+H16</f>
        <v>373.53254333212868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x14ac:dyDescent="0.2">
      <c r="A17" s="38"/>
      <c r="B17" s="45" t="s">
        <v>49</v>
      </c>
      <c r="C17" s="46"/>
      <c r="D17" s="45"/>
      <c r="E17" s="46">
        <f>($E$5*K$5)+($E$8/6)+(($E$10/$D$10)*K$9)</f>
        <v>552.11</v>
      </c>
      <c r="F17" s="47"/>
      <c r="G17" s="48" t="s">
        <v>63</v>
      </c>
      <c r="H17" s="47">
        <f t="shared" si="1"/>
        <v>43.921101373328497</v>
      </c>
      <c r="I17" s="39">
        <f t="shared" si="2"/>
        <v>596.03110137332851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x14ac:dyDescent="0.2">
      <c r="A18" s="38"/>
      <c r="B18" s="45" t="s">
        <v>50</v>
      </c>
      <c r="C18" s="46"/>
      <c r="D18" s="45"/>
      <c r="E18" s="46">
        <f>($E$5*L$5)+($E$8/6)+(($E$10/$D$10)*L$9)</f>
        <v>818.4380000000001</v>
      </c>
      <c r="F18" s="47"/>
      <c r="G18" s="48" t="s">
        <v>63</v>
      </c>
      <c r="H18" s="47">
        <f t="shared" si="1"/>
        <v>65.107855981207081</v>
      </c>
      <c r="I18" s="39">
        <f t="shared" si="2"/>
        <v>883.54585598120718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x14ac:dyDescent="0.2">
      <c r="A19" s="38"/>
      <c r="B19" s="45" t="s">
        <v>51</v>
      </c>
      <c r="C19" s="46"/>
      <c r="D19" s="45"/>
      <c r="E19" s="46">
        <f>($E$5*M$5)+($E$8/6)+(($E$10/$D$10)*M$9)</f>
        <v>339.34899999999999</v>
      </c>
      <c r="F19" s="47"/>
      <c r="G19" s="48" t="s">
        <v>63</v>
      </c>
      <c r="H19" s="47">
        <f t="shared" si="1"/>
        <v>26.995674466931685</v>
      </c>
      <c r="I19" s="39">
        <f t="shared" si="2"/>
        <v>366.34467446693168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x14ac:dyDescent="0.2">
      <c r="A20" s="38"/>
      <c r="B20" s="45" t="s">
        <v>52</v>
      </c>
      <c r="C20" s="46"/>
      <c r="D20" s="45"/>
      <c r="E20" s="46">
        <f>($E$5*N$5)+($E$8/6)+(($E$10/$D$10)*N$9)</f>
        <v>196.1977</v>
      </c>
      <c r="F20" s="47"/>
      <c r="G20" s="48" t="s">
        <v>63</v>
      </c>
      <c r="H20" s="47">
        <f t="shared" si="1"/>
        <v>15.607793865196959</v>
      </c>
      <c r="I20" s="39">
        <f t="shared" si="2"/>
        <v>211.80549386519695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x14ac:dyDescent="0.2">
      <c r="A21" s="38"/>
      <c r="B21" s="45" t="s">
        <v>43</v>
      </c>
      <c r="C21" s="46"/>
      <c r="D21" s="45"/>
      <c r="E21" s="46">
        <f>($E$5*O$5)+($E$8/6)+(($E$10/$D$10)*O$9)</f>
        <v>174.00370000000001</v>
      </c>
      <c r="F21" s="47"/>
      <c r="G21" s="48" t="s">
        <v>63</v>
      </c>
      <c r="H21" s="47">
        <f t="shared" si="1"/>
        <v>13.842230981207081</v>
      </c>
      <c r="I21" s="39">
        <f t="shared" si="2"/>
        <v>187.84593098120709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workbookViewId="0">
      <selection activeCell="F11" sqref="F11:F16"/>
    </sheetView>
  </sheetViews>
  <sheetFormatPr baseColWidth="10" defaultColWidth="11" defaultRowHeight="16" x14ac:dyDescent="0.2"/>
  <cols>
    <col min="1" max="1" width="14" style="7" customWidth="1"/>
    <col min="2" max="9" width="23.6640625" customWidth="1"/>
  </cols>
  <sheetData>
    <row r="1" spans="1:9" s="30" customFormat="1" ht="17" thickBot="1" x14ac:dyDescent="0.25">
      <c r="A1" s="29"/>
      <c r="B1" s="27" t="s">
        <v>130</v>
      </c>
      <c r="C1" s="27" t="s">
        <v>131</v>
      </c>
      <c r="D1" s="27" t="s">
        <v>132</v>
      </c>
      <c r="E1" s="27" t="s">
        <v>129</v>
      </c>
      <c r="F1" s="27" t="s">
        <v>133</v>
      </c>
      <c r="G1" s="27" t="s">
        <v>134</v>
      </c>
      <c r="H1" s="27" t="s">
        <v>135</v>
      </c>
      <c r="I1" s="28" t="s">
        <v>14</v>
      </c>
    </row>
    <row r="2" spans="1:9" s="9" customFormat="1" ht="43" customHeight="1" thickTop="1" x14ac:dyDescent="0.2">
      <c r="A2" s="7" t="s">
        <v>16</v>
      </c>
      <c r="B2" s="10"/>
      <c r="C2" s="10"/>
      <c r="D2" s="10"/>
      <c r="E2" s="10"/>
      <c r="F2" s="210" t="s">
        <v>33</v>
      </c>
      <c r="G2" s="218" t="s">
        <v>48</v>
      </c>
      <c r="H2" s="11"/>
    </row>
    <row r="3" spans="1:9" s="9" customFormat="1" ht="43" customHeight="1" thickBot="1" x14ac:dyDescent="0.25">
      <c r="A3" s="7" t="s">
        <v>17</v>
      </c>
      <c r="B3" s="10"/>
      <c r="C3" s="10"/>
      <c r="D3" s="10"/>
      <c r="E3" s="10"/>
      <c r="F3" s="211"/>
      <c r="G3" s="219"/>
      <c r="H3" s="11"/>
    </row>
    <row r="4" spans="1:9" s="9" customFormat="1" ht="43" customHeight="1" x14ac:dyDescent="0.2">
      <c r="A4" s="7" t="s">
        <v>15</v>
      </c>
      <c r="B4" s="10"/>
      <c r="C4" s="10"/>
      <c r="D4" s="10"/>
      <c r="E4" s="10"/>
      <c r="F4" s="212" t="s">
        <v>137</v>
      </c>
      <c r="G4" s="219"/>
      <c r="H4" s="228" t="s">
        <v>140</v>
      </c>
    </row>
    <row r="5" spans="1:9" s="9" customFormat="1" ht="43" customHeight="1" x14ac:dyDescent="0.2">
      <c r="A5" s="8" t="s">
        <v>18</v>
      </c>
      <c r="B5" s="10"/>
      <c r="C5" s="10"/>
      <c r="D5" s="10"/>
      <c r="E5" s="10"/>
      <c r="F5" s="213"/>
      <c r="G5" s="219"/>
      <c r="H5" s="229"/>
    </row>
    <row r="6" spans="1:9" s="9" customFormat="1" ht="43" customHeight="1" x14ac:dyDescent="0.2">
      <c r="A6" s="8" t="s">
        <v>19</v>
      </c>
      <c r="B6" s="10"/>
      <c r="C6" s="10"/>
      <c r="D6" s="10"/>
      <c r="E6" s="10"/>
      <c r="F6" s="213"/>
      <c r="G6" s="219"/>
      <c r="H6" s="229"/>
    </row>
    <row r="7" spans="1:9" s="9" customFormat="1" ht="43" customHeight="1" thickBot="1" x14ac:dyDescent="0.25">
      <c r="A7" s="8" t="s">
        <v>20</v>
      </c>
      <c r="B7" s="10"/>
      <c r="C7" s="10"/>
      <c r="D7" s="10"/>
      <c r="E7" s="10"/>
      <c r="F7" s="213"/>
      <c r="G7" s="219"/>
      <c r="H7" s="229"/>
    </row>
    <row r="8" spans="1:9" s="9" customFormat="1" ht="43" customHeight="1" x14ac:dyDescent="0.2">
      <c r="A8" s="8" t="s">
        <v>21</v>
      </c>
      <c r="B8" s="10"/>
      <c r="C8" s="10"/>
      <c r="D8" s="10"/>
      <c r="E8" s="205" t="s">
        <v>13</v>
      </c>
      <c r="F8" s="213"/>
      <c r="G8" s="219"/>
      <c r="H8" s="229"/>
    </row>
    <row r="9" spans="1:9" s="9" customFormat="1" ht="43" customHeight="1" thickBot="1" x14ac:dyDescent="0.25">
      <c r="A9" s="8" t="s">
        <v>34</v>
      </c>
      <c r="B9" s="10"/>
      <c r="C9" s="10"/>
      <c r="D9" s="10"/>
      <c r="E9" s="206"/>
      <c r="F9" s="214"/>
      <c r="G9" s="220"/>
      <c r="H9" s="230"/>
    </row>
    <row r="10" spans="1:9" s="9" customFormat="1" ht="43" customHeight="1" thickBot="1" x14ac:dyDescent="0.25">
      <c r="A10" s="8" t="s">
        <v>22</v>
      </c>
      <c r="B10" s="10"/>
      <c r="C10" s="10"/>
      <c r="D10" s="10"/>
      <c r="E10" s="202" t="s">
        <v>136</v>
      </c>
      <c r="F10" s="10"/>
      <c r="G10" s="221" t="s">
        <v>35</v>
      </c>
      <c r="H10" s="11"/>
    </row>
    <row r="11" spans="1:9" s="9" customFormat="1" ht="43" customHeight="1" thickBot="1" x14ac:dyDescent="0.25">
      <c r="A11" s="8" t="s">
        <v>23</v>
      </c>
      <c r="B11" s="10"/>
      <c r="C11" s="10"/>
      <c r="D11" s="10"/>
      <c r="E11" s="203"/>
      <c r="F11" s="215" t="s">
        <v>138</v>
      </c>
      <c r="G11" s="222"/>
      <c r="H11" s="215" t="s">
        <v>141</v>
      </c>
    </row>
    <row r="12" spans="1:9" s="9" customFormat="1" ht="43" customHeight="1" thickBot="1" x14ac:dyDescent="0.25">
      <c r="A12" s="8" t="s">
        <v>24</v>
      </c>
      <c r="B12" s="10"/>
      <c r="C12" s="10"/>
      <c r="D12" s="10"/>
      <c r="E12" s="203"/>
      <c r="F12" s="216"/>
      <c r="G12" s="12"/>
      <c r="H12" s="216"/>
    </row>
    <row r="13" spans="1:9" s="9" customFormat="1" ht="43" customHeight="1" x14ac:dyDescent="0.2">
      <c r="A13" s="8" t="s">
        <v>25</v>
      </c>
      <c r="B13" s="199" t="s">
        <v>32</v>
      </c>
      <c r="C13" s="10"/>
      <c r="D13" s="10"/>
      <c r="E13" s="203"/>
      <c r="F13" s="216"/>
      <c r="G13" s="223" t="s">
        <v>36</v>
      </c>
      <c r="H13" s="216"/>
    </row>
    <row r="14" spans="1:9" s="9" customFormat="1" ht="43" customHeight="1" thickBot="1" x14ac:dyDescent="0.25">
      <c r="A14" s="8" t="s">
        <v>26</v>
      </c>
      <c r="B14" s="200"/>
      <c r="C14" s="10"/>
      <c r="D14" s="10"/>
      <c r="E14" s="203"/>
      <c r="F14" s="216"/>
      <c r="G14" s="224"/>
      <c r="H14" s="216"/>
    </row>
    <row r="15" spans="1:9" s="9" customFormat="1" ht="43" customHeight="1" thickBot="1" x14ac:dyDescent="0.25">
      <c r="A15" s="8" t="s">
        <v>27</v>
      </c>
      <c r="B15" s="200"/>
      <c r="C15" s="10"/>
      <c r="D15" s="10"/>
      <c r="E15" s="204"/>
      <c r="F15" s="216"/>
      <c r="G15" s="225" t="s">
        <v>66</v>
      </c>
      <c r="H15" s="216"/>
    </row>
    <row r="16" spans="1:9" s="9" customFormat="1" ht="43" customHeight="1" thickBot="1" x14ac:dyDescent="0.25">
      <c r="A16" s="8" t="s">
        <v>28</v>
      </c>
      <c r="B16" s="200"/>
      <c r="C16" s="10"/>
      <c r="D16" s="10"/>
      <c r="E16" s="207" t="s">
        <v>139</v>
      </c>
      <c r="F16" s="217"/>
      <c r="G16" s="226"/>
      <c r="H16" s="216"/>
    </row>
    <row r="17" spans="1:8" s="9" customFormat="1" ht="43" customHeight="1" x14ac:dyDescent="0.2">
      <c r="A17" s="8" t="s">
        <v>29</v>
      </c>
      <c r="B17" s="200"/>
      <c r="C17" s="10"/>
      <c r="D17" s="10"/>
      <c r="E17" s="208"/>
      <c r="F17" s="10"/>
      <c r="G17" s="226"/>
      <c r="H17" s="216"/>
    </row>
    <row r="18" spans="1:8" s="9" customFormat="1" ht="43" customHeight="1" thickBot="1" x14ac:dyDescent="0.25">
      <c r="A18" s="8" t="s">
        <v>30</v>
      </c>
      <c r="B18" s="201"/>
      <c r="C18" s="10"/>
      <c r="D18" s="10"/>
      <c r="E18" s="208"/>
      <c r="F18" s="10"/>
      <c r="G18" s="226"/>
      <c r="H18" s="217"/>
    </row>
    <row r="19" spans="1:8" s="9" customFormat="1" ht="43" customHeight="1" thickBot="1" x14ac:dyDescent="0.25">
      <c r="A19" s="8" t="s">
        <v>31</v>
      </c>
      <c r="B19" s="10"/>
      <c r="C19" s="10"/>
      <c r="D19" s="10"/>
      <c r="E19" s="209"/>
      <c r="F19" s="10"/>
      <c r="G19" s="227"/>
    </row>
  </sheetData>
  <mergeCells count="13">
    <mergeCell ref="G2:G9"/>
    <mergeCell ref="G10:G11"/>
    <mergeCell ref="G13:G14"/>
    <mergeCell ref="G15:G19"/>
    <mergeCell ref="H4:H9"/>
    <mergeCell ref="H11:H18"/>
    <mergeCell ref="B13:B18"/>
    <mergeCell ref="E10:E15"/>
    <mergeCell ref="E8:E9"/>
    <mergeCell ref="E16:E19"/>
    <mergeCell ref="F2:F3"/>
    <mergeCell ref="F4:F9"/>
    <mergeCell ref="F11:F16"/>
  </mergeCell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F39" sqref="F39"/>
    </sheetView>
  </sheetViews>
  <sheetFormatPr baseColWidth="10" defaultColWidth="11" defaultRowHeight="16" x14ac:dyDescent="0.2"/>
  <cols>
    <col min="4" max="4" width="32" customWidth="1"/>
    <col min="5" max="5" width="16.83203125" customWidth="1"/>
    <col min="7" max="7" width="9.83203125" customWidth="1"/>
    <col min="8" max="8" width="12" customWidth="1"/>
    <col min="9" max="9" width="10.33203125" customWidth="1"/>
    <col min="10" max="10" width="10.83203125" style="88" customWidth="1"/>
    <col min="11" max="11" width="32.1640625" customWidth="1"/>
  </cols>
  <sheetData>
    <row r="1" spans="1:11" s="72" customFormat="1" ht="17" thickBot="1" x14ac:dyDescent="0.25">
      <c r="A1" s="90" t="s">
        <v>97</v>
      </c>
      <c r="B1" s="91">
        <f>COUNTA(A2:A660)</f>
        <v>1</v>
      </c>
      <c r="E1" s="90" t="s">
        <v>96</v>
      </c>
      <c r="F1" s="90">
        <f>COUNTIF($H3:$H596,95)</f>
        <v>0</v>
      </c>
      <c r="H1" s="92">
        <f>SUM(H3:H561)</f>
        <v>0</v>
      </c>
      <c r="I1" s="92">
        <f>SUM(I3:I561)</f>
        <v>0</v>
      </c>
      <c r="J1" s="92">
        <f>SUM(J3:J561)</f>
        <v>0</v>
      </c>
    </row>
    <row r="2" spans="1:11" x14ac:dyDescent="0.2">
      <c r="A2" t="s">
        <v>75</v>
      </c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s="88" t="s">
        <v>83</v>
      </c>
      <c r="J2" s="88" t="s">
        <v>84</v>
      </c>
      <c r="K2" t="s">
        <v>85</v>
      </c>
    </row>
    <row r="3" spans="1:11" x14ac:dyDescent="0.2">
      <c r="B3" s="86"/>
      <c r="J3"/>
    </row>
    <row r="4" spans="1:11" x14ac:dyDescent="0.2">
      <c r="B4" s="86"/>
      <c r="J4"/>
    </row>
    <row r="5" spans="1:11" x14ac:dyDescent="0.2">
      <c r="B5" s="86"/>
      <c r="J5"/>
    </row>
    <row r="6" spans="1:11" x14ac:dyDescent="0.2">
      <c r="B6" s="86"/>
      <c r="J6"/>
    </row>
    <row r="7" spans="1:11" x14ac:dyDescent="0.2">
      <c r="B7" s="86"/>
      <c r="J7"/>
    </row>
    <row r="8" spans="1:11" x14ac:dyDescent="0.2">
      <c r="B8" s="86"/>
      <c r="J8"/>
    </row>
    <row r="9" spans="1:11" x14ac:dyDescent="0.2">
      <c r="B9" s="86"/>
      <c r="J9"/>
    </row>
    <row r="10" spans="1:11" x14ac:dyDescent="0.2">
      <c r="B10" s="86"/>
      <c r="J10"/>
    </row>
    <row r="11" spans="1:11" x14ac:dyDescent="0.2">
      <c r="B11" s="86"/>
      <c r="J11"/>
    </row>
    <row r="12" spans="1:11" x14ac:dyDescent="0.2">
      <c r="B12" s="86"/>
      <c r="J12"/>
    </row>
    <row r="13" spans="1:11" x14ac:dyDescent="0.2">
      <c r="B13" s="86"/>
      <c r="J13"/>
    </row>
    <row r="14" spans="1:11" x14ac:dyDescent="0.2">
      <c r="B14" s="86"/>
      <c r="J14"/>
    </row>
    <row r="15" spans="1:11" x14ac:dyDescent="0.2">
      <c r="B15" s="86"/>
      <c r="J15"/>
    </row>
    <row r="16" spans="1:11" x14ac:dyDescent="0.2">
      <c r="B16" s="86"/>
      <c r="J16"/>
    </row>
    <row r="17" spans="2:10" x14ac:dyDescent="0.2">
      <c r="B17" s="86"/>
      <c r="J17"/>
    </row>
    <row r="18" spans="2:10" x14ac:dyDescent="0.2">
      <c r="B18" s="86"/>
      <c r="J18"/>
    </row>
    <row r="19" spans="2:10" x14ac:dyDescent="0.2">
      <c r="B19" s="86"/>
      <c r="J19"/>
    </row>
    <row r="20" spans="2:10" x14ac:dyDescent="0.2">
      <c r="B20" s="86"/>
      <c r="J20"/>
    </row>
    <row r="21" spans="2:10" x14ac:dyDescent="0.2">
      <c r="B21" s="86"/>
      <c r="J21"/>
    </row>
    <row r="22" spans="2:10" x14ac:dyDescent="0.2">
      <c r="B22" s="86"/>
      <c r="J22"/>
    </row>
    <row r="23" spans="2:10" x14ac:dyDescent="0.2">
      <c r="B23" s="86"/>
      <c r="J23"/>
    </row>
    <row r="24" spans="2:10" x14ac:dyDescent="0.2">
      <c r="B24" s="86"/>
      <c r="J24"/>
    </row>
    <row r="25" spans="2:10" x14ac:dyDescent="0.2">
      <c r="B25" s="86"/>
      <c r="J25"/>
    </row>
    <row r="26" spans="2:10" x14ac:dyDescent="0.2">
      <c r="B26" s="86"/>
      <c r="J26"/>
    </row>
    <row r="27" spans="2:10" x14ac:dyDescent="0.2">
      <c r="B27" s="86"/>
      <c r="J27"/>
    </row>
    <row r="28" spans="2:10" x14ac:dyDescent="0.2">
      <c r="B28" s="86"/>
      <c r="J28"/>
    </row>
    <row r="29" spans="2:10" x14ac:dyDescent="0.2">
      <c r="B29" s="86"/>
      <c r="J29"/>
    </row>
    <row r="30" spans="2:10" x14ac:dyDescent="0.2">
      <c r="B30" s="86"/>
      <c r="J30"/>
    </row>
    <row r="31" spans="2:10" x14ac:dyDescent="0.2">
      <c r="B31" s="86"/>
      <c r="J31"/>
    </row>
    <row r="32" spans="2:10" x14ac:dyDescent="0.2">
      <c r="B32" s="86"/>
      <c r="J32"/>
    </row>
    <row r="33" spans="2:10" x14ac:dyDescent="0.2">
      <c r="B33" s="86"/>
      <c r="J33"/>
    </row>
    <row r="34" spans="2:10" x14ac:dyDescent="0.2">
      <c r="B34" s="86"/>
      <c r="J34"/>
    </row>
    <row r="35" spans="2:10" x14ac:dyDescent="0.2">
      <c r="B35" s="86"/>
      <c r="J35"/>
    </row>
    <row r="36" spans="2:10" x14ac:dyDescent="0.2">
      <c r="B36" s="86"/>
      <c r="J36"/>
    </row>
    <row r="37" spans="2:10" x14ac:dyDescent="0.2">
      <c r="B37" s="86"/>
      <c r="J37"/>
    </row>
    <row r="38" spans="2:10" x14ac:dyDescent="0.2">
      <c r="B38" s="86"/>
      <c r="J38"/>
    </row>
    <row r="39" spans="2:10" x14ac:dyDescent="0.2">
      <c r="B39" s="86"/>
      <c r="J39"/>
    </row>
    <row r="40" spans="2:10" x14ac:dyDescent="0.2">
      <c r="B40" s="86"/>
      <c r="J40"/>
    </row>
    <row r="41" spans="2:10" x14ac:dyDescent="0.2">
      <c r="B41" s="86"/>
      <c r="J41"/>
    </row>
    <row r="42" spans="2:10" x14ac:dyDescent="0.2">
      <c r="B42" s="86"/>
      <c r="J42"/>
    </row>
    <row r="43" spans="2:10" x14ac:dyDescent="0.2">
      <c r="B43" s="86"/>
      <c r="J43"/>
    </row>
    <row r="44" spans="2:10" x14ac:dyDescent="0.2">
      <c r="B44" s="86"/>
      <c r="J44"/>
    </row>
    <row r="45" spans="2:10" x14ac:dyDescent="0.2">
      <c r="B45" s="86"/>
      <c r="J45"/>
    </row>
    <row r="46" spans="2:10" x14ac:dyDescent="0.2">
      <c r="B46" s="86"/>
      <c r="J46"/>
    </row>
    <row r="47" spans="2:10" x14ac:dyDescent="0.2">
      <c r="B47" s="86"/>
      <c r="J47"/>
    </row>
    <row r="48" spans="2:10" x14ac:dyDescent="0.2">
      <c r="B48" s="86"/>
      <c r="J48"/>
    </row>
    <row r="49" spans="2:10" x14ac:dyDescent="0.2">
      <c r="B49" s="86"/>
      <c r="J49"/>
    </row>
    <row r="50" spans="2:10" x14ac:dyDescent="0.2">
      <c r="B50" s="86"/>
      <c r="J50"/>
    </row>
    <row r="51" spans="2:10" x14ac:dyDescent="0.2">
      <c r="B51" s="86"/>
      <c r="J51"/>
    </row>
    <row r="52" spans="2:10" x14ac:dyDescent="0.2">
      <c r="B52" s="86"/>
      <c r="J52"/>
    </row>
    <row r="53" spans="2:10" x14ac:dyDescent="0.2">
      <c r="B53" s="86"/>
      <c r="J53"/>
    </row>
    <row r="54" spans="2:10" x14ac:dyDescent="0.2">
      <c r="B54" s="86"/>
      <c r="J54"/>
    </row>
    <row r="55" spans="2:10" x14ac:dyDescent="0.2">
      <c r="B55" s="86"/>
      <c r="J55"/>
    </row>
    <row r="56" spans="2:10" x14ac:dyDescent="0.2">
      <c r="B56" s="86"/>
      <c r="J56"/>
    </row>
    <row r="57" spans="2:10" x14ac:dyDescent="0.2">
      <c r="B57" s="86"/>
      <c r="J57"/>
    </row>
    <row r="58" spans="2:10" x14ac:dyDescent="0.2">
      <c r="B58" s="86"/>
      <c r="J58"/>
    </row>
    <row r="59" spans="2:10" x14ac:dyDescent="0.2">
      <c r="B59" s="86"/>
      <c r="J59"/>
    </row>
    <row r="60" spans="2:10" x14ac:dyDescent="0.2">
      <c r="B60" s="86"/>
      <c r="J60"/>
    </row>
    <row r="61" spans="2:10" x14ac:dyDescent="0.2">
      <c r="B61" s="86"/>
      <c r="J61"/>
    </row>
    <row r="62" spans="2:10" x14ac:dyDescent="0.2">
      <c r="B62" s="86"/>
      <c r="J62"/>
    </row>
    <row r="63" spans="2:10" x14ac:dyDescent="0.2">
      <c r="B63" s="86"/>
      <c r="J63"/>
    </row>
    <row r="64" spans="2:10" x14ac:dyDescent="0.2">
      <c r="B64" s="86"/>
      <c r="J64"/>
    </row>
    <row r="65" spans="2:10" x14ac:dyDescent="0.2">
      <c r="B65" s="86"/>
      <c r="J65"/>
    </row>
    <row r="66" spans="2:10" x14ac:dyDescent="0.2">
      <c r="B66" s="86"/>
      <c r="J66"/>
    </row>
    <row r="67" spans="2:10" x14ac:dyDescent="0.2">
      <c r="B67" s="86"/>
      <c r="J67"/>
    </row>
    <row r="68" spans="2:10" x14ac:dyDescent="0.2">
      <c r="B68" s="86"/>
      <c r="J68"/>
    </row>
    <row r="69" spans="2:10" x14ac:dyDescent="0.2">
      <c r="B69" s="86"/>
      <c r="J69"/>
    </row>
    <row r="70" spans="2:10" x14ac:dyDescent="0.2">
      <c r="B70" s="86"/>
      <c r="J70"/>
    </row>
    <row r="71" spans="2:10" x14ac:dyDescent="0.2">
      <c r="B71" s="86"/>
      <c r="J71"/>
    </row>
    <row r="72" spans="2:10" x14ac:dyDescent="0.2">
      <c r="B72" s="86"/>
      <c r="J72"/>
    </row>
    <row r="73" spans="2:10" x14ac:dyDescent="0.2">
      <c r="B73" s="86"/>
      <c r="J73"/>
    </row>
    <row r="74" spans="2:10" x14ac:dyDescent="0.2">
      <c r="B74" s="86"/>
      <c r="J74"/>
    </row>
    <row r="75" spans="2:10" x14ac:dyDescent="0.2">
      <c r="B75" s="86"/>
      <c r="J75"/>
    </row>
    <row r="76" spans="2:10" x14ac:dyDescent="0.2">
      <c r="B76" s="86"/>
      <c r="J76"/>
    </row>
    <row r="77" spans="2:10" x14ac:dyDescent="0.2">
      <c r="B77" s="86"/>
      <c r="J77"/>
    </row>
    <row r="78" spans="2:10" x14ac:dyDescent="0.2">
      <c r="B78" s="86"/>
      <c r="J78"/>
    </row>
    <row r="79" spans="2:10" x14ac:dyDescent="0.2">
      <c r="B79" s="86"/>
      <c r="J79"/>
    </row>
    <row r="80" spans="2:10" x14ac:dyDescent="0.2">
      <c r="B80" s="86"/>
      <c r="J80"/>
    </row>
    <row r="81" spans="2:10" x14ac:dyDescent="0.2">
      <c r="B81" s="86"/>
      <c r="J81"/>
    </row>
    <row r="82" spans="2:10" x14ac:dyDescent="0.2">
      <c r="B82" s="86"/>
      <c r="J82"/>
    </row>
    <row r="83" spans="2:10" x14ac:dyDescent="0.2">
      <c r="B83" s="86"/>
      <c r="J83"/>
    </row>
    <row r="84" spans="2:10" x14ac:dyDescent="0.2">
      <c r="B84" s="86"/>
      <c r="J84"/>
    </row>
    <row r="85" spans="2:10" x14ac:dyDescent="0.2">
      <c r="B85" s="86"/>
      <c r="J85"/>
    </row>
    <row r="86" spans="2:10" x14ac:dyDescent="0.2">
      <c r="B86" s="86"/>
      <c r="J86"/>
    </row>
    <row r="87" spans="2:10" x14ac:dyDescent="0.2">
      <c r="B87" s="86"/>
      <c r="J87"/>
    </row>
    <row r="88" spans="2:10" x14ac:dyDescent="0.2">
      <c r="B88" s="86"/>
      <c r="J88"/>
    </row>
    <row r="89" spans="2:10" x14ac:dyDescent="0.2">
      <c r="B89" s="86"/>
      <c r="J89"/>
    </row>
    <row r="90" spans="2:10" x14ac:dyDescent="0.2">
      <c r="B90" s="86"/>
      <c r="J90"/>
    </row>
    <row r="91" spans="2:10" x14ac:dyDescent="0.2">
      <c r="B91" s="86"/>
      <c r="J91"/>
    </row>
    <row r="92" spans="2:10" x14ac:dyDescent="0.2">
      <c r="B92" s="86"/>
      <c r="J92"/>
    </row>
    <row r="93" spans="2:10" x14ac:dyDescent="0.2">
      <c r="B93" s="86"/>
      <c r="J93"/>
    </row>
    <row r="94" spans="2:10" x14ac:dyDescent="0.2">
      <c r="B94" s="86"/>
      <c r="J94"/>
    </row>
    <row r="95" spans="2:10" x14ac:dyDescent="0.2">
      <c r="B95" s="86"/>
      <c r="J95"/>
    </row>
    <row r="96" spans="2:10" x14ac:dyDescent="0.2">
      <c r="B96" s="86"/>
      <c r="J96"/>
    </row>
    <row r="97" spans="2:10" x14ac:dyDescent="0.2">
      <c r="B97" s="86"/>
      <c r="J97"/>
    </row>
    <row r="98" spans="2:10" x14ac:dyDescent="0.2">
      <c r="B98" s="86"/>
      <c r="J98"/>
    </row>
    <row r="99" spans="2:10" x14ac:dyDescent="0.2">
      <c r="B99" s="86"/>
      <c r="J99"/>
    </row>
    <row r="100" spans="2:10" x14ac:dyDescent="0.2">
      <c r="B100" s="86"/>
      <c r="J100"/>
    </row>
    <row r="101" spans="2:10" x14ac:dyDescent="0.2">
      <c r="B101" s="86"/>
      <c r="J101"/>
    </row>
    <row r="102" spans="2:10" x14ac:dyDescent="0.2">
      <c r="B102" s="86"/>
      <c r="J102"/>
    </row>
    <row r="103" spans="2:10" x14ac:dyDescent="0.2">
      <c r="B103" s="86"/>
      <c r="J103"/>
    </row>
    <row r="104" spans="2:10" x14ac:dyDescent="0.2">
      <c r="B104" s="86"/>
      <c r="J104"/>
    </row>
    <row r="105" spans="2:10" x14ac:dyDescent="0.2">
      <c r="B105" s="86"/>
      <c r="J105"/>
    </row>
    <row r="106" spans="2:10" x14ac:dyDescent="0.2">
      <c r="B106" s="86"/>
      <c r="J106"/>
    </row>
    <row r="107" spans="2:10" x14ac:dyDescent="0.2">
      <c r="B107" s="86"/>
      <c r="J107"/>
    </row>
    <row r="108" spans="2:10" x14ac:dyDescent="0.2">
      <c r="B108" s="86"/>
      <c r="J108"/>
    </row>
    <row r="109" spans="2:10" x14ac:dyDescent="0.2">
      <c r="B109" s="86"/>
      <c r="J109"/>
    </row>
    <row r="110" spans="2:10" x14ac:dyDescent="0.2">
      <c r="B110" s="86"/>
      <c r="J110"/>
    </row>
    <row r="111" spans="2:10" x14ac:dyDescent="0.2">
      <c r="B111" s="86"/>
      <c r="J111"/>
    </row>
    <row r="112" spans="2:10" x14ac:dyDescent="0.2">
      <c r="B112" s="86"/>
      <c r="J112"/>
    </row>
    <row r="113" spans="2:10" x14ac:dyDescent="0.2">
      <c r="B113" s="86"/>
      <c r="J113"/>
    </row>
    <row r="114" spans="2:10" x14ac:dyDescent="0.2">
      <c r="B114" s="86"/>
      <c r="J114"/>
    </row>
    <row r="115" spans="2:10" x14ac:dyDescent="0.2">
      <c r="B115" s="86"/>
      <c r="J115"/>
    </row>
    <row r="116" spans="2:10" x14ac:dyDescent="0.2">
      <c r="B116" s="86"/>
      <c r="J116"/>
    </row>
    <row r="117" spans="2:10" x14ac:dyDescent="0.2">
      <c r="B117" s="86"/>
      <c r="J117"/>
    </row>
    <row r="118" spans="2:10" x14ac:dyDescent="0.2">
      <c r="B118" s="86"/>
      <c r="J118"/>
    </row>
    <row r="119" spans="2:10" x14ac:dyDescent="0.2">
      <c r="B119" s="86"/>
      <c r="J119"/>
    </row>
    <row r="120" spans="2:10" x14ac:dyDescent="0.2">
      <c r="B120" s="86"/>
      <c r="J120"/>
    </row>
    <row r="121" spans="2:10" x14ac:dyDescent="0.2">
      <c r="B121" s="86"/>
      <c r="J121"/>
    </row>
    <row r="122" spans="2:10" x14ac:dyDescent="0.2">
      <c r="B122" s="86"/>
      <c r="J122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E25" sqref="E25"/>
    </sheetView>
  </sheetViews>
  <sheetFormatPr baseColWidth="10" defaultColWidth="11" defaultRowHeight="16" x14ac:dyDescent="0.2"/>
  <cols>
    <col min="4" max="4" width="24" customWidth="1"/>
    <col min="5" max="5" width="20.83203125" customWidth="1"/>
  </cols>
  <sheetData>
    <row r="1" spans="1:11" x14ac:dyDescent="0.2">
      <c r="A1" t="s">
        <v>86</v>
      </c>
      <c r="B1" s="86">
        <v>0.29656250000000001</v>
      </c>
      <c r="C1" t="s">
        <v>87</v>
      </c>
      <c r="D1" t="s">
        <v>41</v>
      </c>
      <c r="E1" t="s">
        <v>90</v>
      </c>
      <c r="F1" t="s">
        <v>89</v>
      </c>
      <c r="G1" t="s">
        <v>63</v>
      </c>
      <c r="H1">
        <v>3.06</v>
      </c>
      <c r="I1">
        <v>0</v>
      </c>
      <c r="J1" s="87">
        <v>3.06</v>
      </c>
    </row>
    <row r="2" spans="1:11" x14ac:dyDescent="0.2">
      <c r="A2" t="s">
        <v>86</v>
      </c>
      <c r="B2" s="86">
        <v>0.29656250000000001</v>
      </c>
      <c r="C2" t="s">
        <v>87</v>
      </c>
      <c r="D2" t="s">
        <v>91</v>
      </c>
      <c r="E2" t="s">
        <v>92</v>
      </c>
      <c r="F2" t="s">
        <v>89</v>
      </c>
      <c r="G2" t="s">
        <v>63</v>
      </c>
      <c r="H2">
        <v>-95</v>
      </c>
      <c r="I2">
        <v>3.06</v>
      </c>
      <c r="J2" s="87">
        <v>-91.94</v>
      </c>
      <c r="K2" t="s">
        <v>93</v>
      </c>
    </row>
    <row r="3" spans="1:11" x14ac:dyDescent="0.2">
      <c r="A3" t="s">
        <v>86</v>
      </c>
      <c r="B3" s="86">
        <v>0.29649305555555555</v>
      </c>
      <c r="C3" t="s">
        <v>87</v>
      </c>
      <c r="D3" t="s">
        <v>91</v>
      </c>
      <c r="E3" t="s">
        <v>88</v>
      </c>
      <c r="F3" t="s">
        <v>94</v>
      </c>
      <c r="G3" t="s">
        <v>63</v>
      </c>
      <c r="H3">
        <v>95</v>
      </c>
      <c r="I3">
        <v>-3.06</v>
      </c>
      <c r="J3" s="87">
        <v>91.94</v>
      </c>
      <c r="K3" t="s">
        <v>93</v>
      </c>
    </row>
    <row r="4" spans="1:11" x14ac:dyDescent="0.2">
      <c r="A4" t="s">
        <v>86</v>
      </c>
      <c r="B4" s="86">
        <v>0.69627314814814811</v>
      </c>
      <c r="C4" t="s">
        <v>87</v>
      </c>
      <c r="D4" t="s">
        <v>41</v>
      </c>
      <c r="E4" t="s">
        <v>90</v>
      </c>
      <c r="F4" t="s">
        <v>89</v>
      </c>
      <c r="G4" t="s">
        <v>63</v>
      </c>
      <c r="H4">
        <v>3.06</v>
      </c>
      <c r="I4">
        <v>0</v>
      </c>
      <c r="J4">
        <v>3.06</v>
      </c>
    </row>
    <row r="5" spans="1:11" x14ac:dyDescent="0.2">
      <c r="A5" t="s">
        <v>86</v>
      </c>
      <c r="B5" s="86">
        <v>0.69627314814814811</v>
      </c>
      <c r="C5" t="s">
        <v>87</v>
      </c>
      <c r="D5" t="s">
        <v>98</v>
      </c>
      <c r="E5" t="s">
        <v>92</v>
      </c>
      <c r="F5" t="s">
        <v>89</v>
      </c>
      <c r="G5" t="s">
        <v>63</v>
      </c>
      <c r="H5">
        <v>-95</v>
      </c>
      <c r="I5">
        <v>3.06</v>
      </c>
      <c r="J5">
        <v>-91.94</v>
      </c>
      <c r="K5" t="s">
        <v>99</v>
      </c>
    </row>
    <row r="6" spans="1:11" x14ac:dyDescent="0.2">
      <c r="A6" t="s">
        <v>86</v>
      </c>
      <c r="B6" s="86">
        <v>0.69626157407407396</v>
      </c>
      <c r="C6" t="s">
        <v>87</v>
      </c>
      <c r="D6" t="s">
        <v>98</v>
      </c>
      <c r="E6" t="s">
        <v>88</v>
      </c>
      <c r="F6" t="s">
        <v>94</v>
      </c>
      <c r="G6" t="s">
        <v>63</v>
      </c>
      <c r="H6">
        <v>95</v>
      </c>
      <c r="I6">
        <v>-3.06</v>
      </c>
      <c r="J6">
        <v>91.94</v>
      </c>
      <c r="K6" t="s">
        <v>99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39" sqref="B39"/>
    </sheetView>
  </sheetViews>
  <sheetFormatPr baseColWidth="10" defaultColWidth="11" defaultRowHeight="16" x14ac:dyDescent="0.2"/>
  <cols>
    <col min="1" max="1" width="15.5" customWidth="1"/>
    <col min="2" max="2" width="13.5" customWidth="1"/>
    <col min="3" max="3" width="13" customWidth="1"/>
    <col min="4" max="4" width="13.33203125" customWidth="1"/>
  </cols>
  <sheetData>
    <row r="1" spans="1:4" x14ac:dyDescent="0.2">
      <c r="A1" s="6" t="s">
        <v>0</v>
      </c>
      <c r="B1" s="6" t="s">
        <v>101</v>
      </c>
      <c r="C1" s="6" t="s">
        <v>102</v>
      </c>
      <c r="D1" s="6" t="s">
        <v>103</v>
      </c>
    </row>
    <row r="2" spans="1:4" x14ac:dyDescent="0.2">
      <c r="A2" t="s">
        <v>100</v>
      </c>
      <c r="B2" s="16">
        <v>300</v>
      </c>
      <c r="C2" s="16">
        <v>300</v>
      </c>
      <c r="D2" s="16">
        <v>300</v>
      </c>
    </row>
    <row r="3" spans="1:4" x14ac:dyDescent="0.2">
      <c r="A3" t="s">
        <v>104</v>
      </c>
      <c r="B3" s="16">
        <v>300</v>
      </c>
      <c r="C3" s="16">
        <v>0</v>
      </c>
      <c r="D3" s="16">
        <v>0</v>
      </c>
    </row>
    <row r="4" spans="1:4" x14ac:dyDescent="0.2">
      <c r="A4" t="s">
        <v>105</v>
      </c>
      <c r="B4" s="16">
        <v>1000</v>
      </c>
      <c r="C4" s="16">
        <v>1000</v>
      </c>
      <c r="D4" s="16">
        <v>1000</v>
      </c>
    </row>
    <row r="5" spans="1:4" x14ac:dyDescent="0.2">
      <c r="A5" t="s">
        <v>106</v>
      </c>
      <c r="B5" s="16">
        <v>0</v>
      </c>
      <c r="C5" s="16">
        <v>200</v>
      </c>
      <c r="D5" s="16">
        <v>0</v>
      </c>
    </row>
    <row r="6" spans="1:4" ht="17" thickBot="1" x14ac:dyDescent="0.25">
      <c r="A6" s="89" t="s">
        <v>107</v>
      </c>
      <c r="B6" s="93">
        <v>0</v>
      </c>
      <c r="C6" s="93">
        <v>300</v>
      </c>
      <c r="D6" s="93">
        <v>0</v>
      </c>
    </row>
    <row r="7" spans="1:4" x14ac:dyDescent="0.2">
      <c r="A7" s="96" t="s">
        <v>110</v>
      </c>
      <c r="B7" s="97">
        <f>SUM(B2:B6)</f>
        <v>1600</v>
      </c>
      <c r="C7" s="97">
        <f>SUM(C2:C6)</f>
        <v>1800</v>
      </c>
      <c r="D7" s="97">
        <f>SUM(D2:D6)</f>
        <v>1300</v>
      </c>
    </row>
    <row r="8" spans="1:4" x14ac:dyDescent="0.2">
      <c r="A8" s="83" t="s">
        <v>108</v>
      </c>
      <c r="B8" s="94">
        <v>2</v>
      </c>
      <c r="C8" s="94">
        <v>2</v>
      </c>
      <c r="D8" s="94">
        <v>4</v>
      </c>
    </row>
    <row r="9" spans="1:4" x14ac:dyDescent="0.2">
      <c r="A9" s="98" t="s">
        <v>109</v>
      </c>
      <c r="B9" s="99">
        <f>B7/B8</f>
        <v>800</v>
      </c>
      <c r="C9" s="99">
        <f>C7/C8</f>
        <v>900</v>
      </c>
      <c r="D9" s="99">
        <f>D7/D8</f>
        <v>325</v>
      </c>
    </row>
    <row r="10" spans="1:4" x14ac:dyDescent="0.2">
      <c r="A10" s="83"/>
    </row>
    <row r="11" spans="1:4" x14ac:dyDescent="0.2">
      <c r="A11" s="83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2017 Revenues </vt:lpstr>
      <vt:lpstr>2017 Expenses</vt:lpstr>
      <vt:lpstr>Printing Breakdown</vt:lpstr>
      <vt:lpstr>Reg Report</vt:lpstr>
      <vt:lpstr>Bracelets</vt:lpstr>
      <vt:lpstr>Schedule</vt:lpstr>
      <vt:lpstr>PayPal</vt:lpstr>
      <vt:lpstr>Cancelled</vt:lpstr>
      <vt:lpstr>Production Costs</vt:lpstr>
    </vt:vector>
  </TitlesOfParts>
  <Company>The Site Bakery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Finnell</dc:creator>
  <cp:lastModifiedBy>Microsoft Office User</cp:lastModifiedBy>
  <dcterms:created xsi:type="dcterms:W3CDTF">2013-04-17T23:33:15Z</dcterms:created>
  <dcterms:modified xsi:type="dcterms:W3CDTF">2017-09-25T16:01:32Z</dcterms:modified>
</cp:coreProperties>
</file>